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DICIEMBRE 2023\"/>
    </mc:Choice>
  </mc:AlternateContent>
  <xr:revisionPtr revIDLastSave="0" documentId="13_ncr:1_{E53C895C-7A38-4D66-97E0-39CC3D46CE32}" xr6:coauthVersionLast="47" xr6:coauthVersionMax="47" xr10:uidLastSave="{00000000-0000-0000-0000-000000000000}"/>
  <bookViews>
    <workbookView xWindow="-120" yWindow="-120" windowWidth="24240" windowHeight="13140" firstSheet="2" activeTab="2" xr2:uid="{784E5D24-0E0A-4A1C-AEDB-8C414D77F257}"/>
  </bookViews>
  <sheets>
    <sheet name="P1 Presupuesto Aprobado" sheetId="1" state="hidden" r:id="rId1"/>
    <sheet name="FONDO 100" sheetId="2" state="hidden" r:id="rId2"/>
    <sheet name="102" sheetId="6" r:id="rId3"/>
    <sheet name="FONDO 102" sheetId="5" state="hidden" r:id="rId4"/>
    <sheet name="P3 Ejecucion " sheetId="3" state="hidden" r:id="rId5"/>
  </sheets>
  <definedNames>
    <definedName name="_xlnm.Print_Area" localSheetId="2">'102'!$B$1:$W$109</definedName>
    <definedName name="_xlnm.Print_Area" localSheetId="1">'FONDO 100'!$B$1:$R$104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83" i="6" l="1"/>
  <c r="V83" i="6"/>
  <c r="W61" i="6"/>
  <c r="W60" i="6"/>
  <c r="W59" i="6"/>
  <c r="W58" i="6"/>
  <c r="W57" i="6"/>
  <c r="W56" i="6"/>
  <c r="W55" i="6"/>
  <c r="W54" i="6"/>
  <c r="W53" i="6"/>
  <c r="W36" i="6"/>
  <c r="W35" i="6"/>
  <c r="W34" i="6"/>
  <c r="W32" i="6"/>
  <c r="W30" i="6"/>
  <c r="W29" i="6"/>
  <c r="W28" i="6"/>
  <c r="W27" i="6"/>
  <c r="W26" i="6"/>
  <c r="W25" i="6"/>
  <c r="W24" i="6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E83" i="6"/>
  <c r="U83" i="6"/>
  <c r="T83" i="6"/>
  <c r="S83" i="6"/>
  <c r="R83" i="6" l="1"/>
  <c r="L83" i="6"/>
  <c r="J83" i="6" l="1"/>
  <c r="W37" i="6"/>
  <c r="W38" i="6"/>
  <c r="W39" i="6"/>
  <c r="W40" i="6"/>
  <c r="W41" i="6"/>
  <c r="W42" i="6"/>
  <c r="W43" i="6"/>
  <c r="W44" i="6"/>
  <c r="W45" i="6"/>
  <c r="W46" i="6"/>
  <c r="W47" i="6"/>
  <c r="W48" i="6"/>
  <c r="W49" i="6"/>
  <c r="W50" i="6"/>
  <c r="W51" i="6"/>
  <c r="W52" i="6"/>
  <c r="W62" i="6"/>
  <c r="W63" i="6"/>
  <c r="W64" i="6"/>
  <c r="W65" i="6"/>
  <c r="W66" i="6"/>
  <c r="W67" i="6"/>
  <c r="W68" i="6"/>
  <c r="W69" i="6"/>
  <c r="W70" i="6"/>
  <c r="W71" i="6"/>
  <c r="W72" i="6"/>
  <c r="W73" i="6"/>
  <c r="W74" i="6"/>
  <c r="W75" i="6"/>
  <c r="W76" i="6"/>
  <c r="W77" i="6"/>
  <c r="W78" i="6"/>
  <c r="W79" i="6"/>
  <c r="W80" i="6"/>
  <c r="W81" i="6"/>
  <c r="W82" i="6"/>
  <c r="G35" i="6"/>
  <c r="G33" i="6"/>
  <c r="W33" i="6" s="1"/>
  <c r="G32" i="6"/>
  <c r="G31" i="6"/>
  <c r="W31" i="6" s="1"/>
  <c r="G29" i="6"/>
  <c r="G28" i="6"/>
  <c r="G27" i="6"/>
  <c r="G24" i="6"/>
  <c r="G23" i="6"/>
  <c r="G17" i="6"/>
  <c r="G11" i="6"/>
  <c r="Q83" i="6"/>
  <c r="P83" i="6"/>
  <c r="O83" i="6"/>
  <c r="N83" i="6"/>
  <c r="M83" i="6"/>
  <c r="K83" i="6"/>
  <c r="I83" i="6"/>
  <c r="H83" i="6"/>
  <c r="F83" i="6"/>
  <c r="D83" i="6"/>
  <c r="C83" i="6"/>
  <c r="G83" i="6" l="1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11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R83" i="2" l="1"/>
  <c r="C83" i="2"/>
  <c r="D85" i="1"/>
</calcChain>
</file>

<file path=xl/sharedStrings.xml><?xml version="1.0" encoding="utf-8"?>
<sst xmlns="http://schemas.openxmlformats.org/spreadsheetml/2006/main" count="660" uniqueCount="140">
  <si>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</si>
  <si>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</si>
  <si>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</si>
  <si>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</si>
  <si>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</si>
  <si>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</si>
  <si>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</si>
  <si>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</si>
  <si>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</si>
  <si>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</si>
  <si>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</si>
  <si>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</si>
  <si>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</si>
  <si>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</si>
  <si>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</si>
  <si>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</si>
  <si>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</si>
  <si>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</si>
  <si>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</si>
  <si>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</si>
  <si>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</si>
  <si>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</si>
  <si>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</si>
  <si>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</si>
  <si>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</si>
  <si>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</si>
  <si>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</si>
  <si>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</si>
  <si>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</si>
  <si>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</si>
  <si>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</si>
  <si>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</si>
  <si>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</si>
  <si>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</si>
  <si>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</si>
  <si>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</si>
  <si>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</si>
  <si>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</si>
  <si>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</si>
  <si>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</si>
  <si>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</si>
  <si>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</si>
  <si>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</si>
  <si>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</si>
  <si>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</si>
  <si>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</si>
  <si>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</si>
  <si>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</si>
  <si>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</si>
  <si>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</si>
  <si>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</si>
  <si>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</si>
  <si>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</si>
  <si>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</si>
  <si>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</si>
  <si>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</si>
  <si>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</si>
  <si>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</si>
  <si>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</si>
  <si>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</si>
  <si>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</si>
  <si>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</si>
  <si>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</si>
  <si>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</si>
  <si>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</si>
  <si>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</si>
  <si>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</si>
  <si>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</si>
  <si>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</si>
  <si>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</si>
  <si>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</si>
  <si>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</si>
  <si>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</si>
  <si>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</si>
  <si>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</si>
  <si>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</si>
  <si>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</si>
  <si>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</si>
  <si>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</si>
  <si>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</si>
  <si>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</si>
  <si>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</si>
  <si>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</si>
  <si>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</si>
  <si>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</si>
  <si>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</si>
  <si>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</si>
  <si>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</si>
  <si>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</si>
  <si>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</si>
  <si>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</si>
  <si>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</si>
  <si>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</si>
  <si>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</si>
  <si>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</si>
  <si>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</si>
  <si>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</si>
  <si>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</si>
  <si>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</si>
  <si>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</si>
  <si>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</si>
  <si>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</si>
  <si>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</si>
  <si>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</si>
  <si>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</si>
  <si>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</si>
  <si>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</si>
  <si>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</si>
  <si>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</si>
  <si>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</si>
  <si>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</si>
  <si>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</si>
  <si>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</si>
  <si>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</si>
  <si>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</si>
  <si>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</si>
  <si>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</si>
  <si>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</si>
  <si>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</si>
  <si>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</si>
  <si>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</si>
  <si>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</si>
  <si>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</si>
  <si>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</si>
  <si>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</si>
  <si>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</si>
  <si>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</si>
  <si>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</si>
  <si>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</si>
  <si>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REVISADO POR: </t>
  </si>
  <si>
    <t>LIC. HILDA GONZALEZ</t>
  </si>
  <si>
    <t>ENC. ADM Y FINANCIERA</t>
  </si>
  <si>
    <r>
      <t xml:space="preserve">  </t>
    </r>
    <r>
      <rPr>
        <b/>
        <sz val="12"/>
        <color theme="1"/>
        <rFont val="Calibri"/>
        <family val="2"/>
        <scheme val="minor"/>
      </rPr>
      <t xml:space="preserve">CONTABILIDAD </t>
    </r>
  </si>
  <si>
    <t>JULIO</t>
  </si>
  <si>
    <t>AGOSTO</t>
  </si>
  <si>
    <t>SEPTIEMBRE</t>
  </si>
  <si>
    <t xml:space="preserve">  NICOLE MAÑON</t>
  </si>
  <si>
    <t>OCTUBRE</t>
  </si>
  <si>
    <t>NOVIEMBRE</t>
  </si>
  <si>
    <t>CORRESPONDIENTE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</si>
</sst>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4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/>
    <xf numFmtId="43" fontId="34" fillId="0" borderId="0" xfId="1" applyFont="1" applyAlignment="1"/>
    <xf numFmtId="43" fontId="33" fillId="0" borderId="0" xfId="1" applyFont="1" applyAlignment="1"/>
    <xf numFmtId="0" fontId="0" fillId="0" borderId="0" xfId="0" applyAlignment="1"/>
    <xf numFmtId="43" fontId="31" fillId="3" borderId="0" xfId="1" applyFont="1" applyFill="1" applyAlignment="1">
      <alignment horizontal="right" vertical="center"/>
    </xf>
    <xf numFmtId="43" fontId="0" fillId="0" borderId="0" xfId="0" applyNumberFormat="1"/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23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10" t="s">
        <v>97</v>
      </c>
      <c r="D3" s="111"/>
      <c r="E3" s="111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10" t="s">
        <v>98</v>
      </c>
      <c r="D4" s="111"/>
      <c r="E4" s="111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12" t="s">
        <v>99</v>
      </c>
      <c r="D5" s="113"/>
      <c r="E5" s="113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12" t="s">
        <v>76</v>
      </c>
      <c r="D6" s="113"/>
      <c r="E6" s="113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12" t="s">
        <v>77</v>
      </c>
      <c r="D7" s="113"/>
      <c r="E7" s="113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12"/>
      <c r="D8" s="113"/>
      <c r="E8" s="113"/>
    </row>
    <row r="9" spans="2:16" ht="15" customHeight="1" x14ac:dyDescent="0.25">
      <c r="C9" s="114" t="s">
        <v>66</v>
      </c>
      <c r="D9" s="115" t="s">
        <v>94</v>
      </c>
      <c r="E9" s="115" t="s">
        <v>93</v>
      </c>
      <c r="F9" s="7"/>
    </row>
    <row r="10" spans="2:16" ht="23.25" customHeight="1" x14ac:dyDescent="0.25">
      <c r="C10" s="114"/>
      <c r="D10" s="116"/>
      <c r="E10" s="116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09" t="s">
        <v>106</v>
      </c>
      <c r="E91" s="109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03" t="s">
        <v>95</v>
      </c>
      <c r="D95" s="104"/>
      <c r="E95" s="105"/>
    </row>
    <row r="96" spans="3:5" ht="29.25" customHeight="1" x14ac:dyDescent="0.25">
      <c r="C96" s="106" t="s">
        <v>102</v>
      </c>
      <c r="D96" s="107"/>
      <c r="E96" s="108"/>
    </row>
    <row r="97" spans="3:5" ht="45" customHeight="1" x14ac:dyDescent="0.25">
      <c r="C97" s="103" t="s">
        <v>96</v>
      </c>
      <c r="D97" s="104"/>
      <c r="E97" s="105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A99"/>
  <sheetViews>
    <sheetView showGridLines="0" topLeftCell="A64" workbookViewId="0">
      <selection activeCell="B6" sqref="B6:R6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10" t="s">
        <v>97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</row>
    <row r="2" spans="2:27" ht="15.75" customHeight="1" x14ac:dyDescent="0.25">
      <c r="B2" s="110" t="s">
        <v>98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</row>
    <row r="3" spans="2:27" x14ac:dyDescent="0.25">
      <c r="B3" s="120" t="s">
        <v>121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</row>
    <row r="4" spans="2:27" ht="15.75" customHeight="1" x14ac:dyDescent="0.25">
      <c r="B4" s="122" t="s">
        <v>92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</row>
    <row r="5" spans="2:27" ht="15.75" customHeight="1" x14ac:dyDescent="0.25">
      <c r="B5" s="122" t="s">
        <v>77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</row>
    <row r="6" spans="2:27" x14ac:dyDescent="0.25">
      <c r="B6" s="123" t="s">
        <v>100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</row>
    <row r="7" spans="2:27" ht="25.5" customHeight="1" x14ac:dyDescent="0.25">
      <c r="B7" s="117" t="s">
        <v>66</v>
      </c>
      <c r="C7" s="118" t="s">
        <v>94</v>
      </c>
      <c r="D7" s="118" t="s">
        <v>93</v>
      </c>
      <c r="E7" s="118" t="s">
        <v>119</v>
      </c>
      <c r="F7" s="128" t="s">
        <v>91</v>
      </c>
      <c r="G7" s="129"/>
      <c r="H7" s="129"/>
      <c r="I7" s="129"/>
      <c r="J7" s="130"/>
      <c r="K7" s="130"/>
      <c r="L7" s="130"/>
      <c r="M7" s="130"/>
      <c r="N7" s="130"/>
      <c r="O7" s="130"/>
      <c r="P7" s="130"/>
      <c r="Q7" s="130"/>
      <c r="R7" s="131"/>
    </row>
    <row r="8" spans="2:27" ht="25.5" customHeight="1" x14ac:dyDescent="0.25">
      <c r="B8" s="117"/>
      <c r="C8" s="119"/>
      <c r="D8" s="119"/>
      <c r="E8" s="119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4670733.33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4670733.33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210000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210000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710401.78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710401.78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0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0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0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0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0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0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0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0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0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0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0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0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0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0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0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5591135.1100000003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5591135.1100000003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25" t="s">
        <v>124</v>
      </c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</row>
    <row r="89" spans="2:18" ht="15.75" customHeight="1" x14ac:dyDescent="0.3">
      <c r="B89" s="126" t="s">
        <v>127</v>
      </c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</row>
    <row r="90" spans="2:18" ht="18.75" x14ac:dyDescent="0.3">
      <c r="B90" s="127" t="s">
        <v>122</v>
      </c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  <c r="Q90" s="127"/>
      <c r="R90" s="127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25" t="s">
        <v>123</v>
      </c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</row>
    <row r="98" spans="2:18" ht="22.5" customHeight="1" x14ac:dyDescent="0.3">
      <c r="B98" s="126" t="s">
        <v>125</v>
      </c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</row>
    <row r="99" spans="2:18" ht="18.75" x14ac:dyDescent="0.3">
      <c r="B99" s="127" t="s">
        <v>126</v>
      </c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7"/>
    </row>
  </sheetData>
  <mergeCells count="17">
    <mergeCell ref="B97:R97"/>
    <mergeCell ref="B98:R98"/>
    <mergeCell ref="B99:R99"/>
    <mergeCell ref="B5:R5"/>
    <mergeCell ref="F7:R7"/>
    <mergeCell ref="B88:R88"/>
    <mergeCell ref="B89:R89"/>
    <mergeCell ref="B90:R90"/>
    <mergeCell ref="B1:R1"/>
    <mergeCell ref="B2:R2"/>
    <mergeCell ref="B7:B8"/>
    <mergeCell ref="C7:C8"/>
    <mergeCell ref="D7:D8"/>
    <mergeCell ref="B3:R3"/>
    <mergeCell ref="B4:R4"/>
    <mergeCell ref="B6:R6"/>
    <mergeCell ref="E7:E8"/>
  </mergeCells>
  <phoneticPr fontId="14" type="noConversion"/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 R13 R16 R19:R20 R25 R34 R37:R52 R54:R56 R61:R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F104"/>
  <sheetViews>
    <sheetView showGridLines="0" tabSelected="1" topLeftCell="C22" zoomScale="93" zoomScaleNormal="93" workbookViewId="0">
      <selection activeCell="W84" sqref="W84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22" width="16.42578125" customWidth="1"/>
    <col min="23" max="23" width="15.5703125" customWidth="1"/>
    <col min="26" max="26" width="16" bestFit="1" customWidth="1"/>
  </cols>
  <sheetData>
    <row r="1" spans="2:32" ht="20.25" customHeight="1" x14ac:dyDescent="0.25">
      <c r="B1" s="110" t="s">
        <v>97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</row>
    <row r="2" spans="2:32" ht="15.75" customHeight="1" x14ac:dyDescent="0.25">
      <c r="B2" s="110" t="s">
        <v>98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</row>
    <row r="3" spans="2:32" x14ac:dyDescent="0.25">
      <c r="B3" s="120" t="s">
        <v>139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</row>
    <row r="4" spans="2:32" ht="15.75" customHeight="1" x14ac:dyDescent="0.25">
      <c r="B4" s="122" t="s">
        <v>92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</row>
    <row r="5" spans="2:32" ht="15.75" customHeight="1" x14ac:dyDescent="0.25">
      <c r="B5" s="122" t="s">
        <v>77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</row>
    <row r="6" spans="2:32" x14ac:dyDescent="0.25">
      <c r="B6" s="123">
        <v>102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</row>
    <row r="7" spans="2:32" ht="25.5" customHeight="1" x14ac:dyDescent="0.25">
      <c r="B7" s="117" t="s">
        <v>66</v>
      </c>
      <c r="C7" s="118" t="s">
        <v>94</v>
      </c>
      <c r="D7" s="118" t="s">
        <v>93</v>
      </c>
      <c r="E7" s="118" t="s">
        <v>119</v>
      </c>
      <c r="F7" s="128" t="s">
        <v>91</v>
      </c>
      <c r="G7" s="129"/>
      <c r="H7" s="129"/>
      <c r="I7" s="129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1"/>
    </row>
    <row r="8" spans="2:32" ht="25.5" customHeight="1" x14ac:dyDescent="0.25">
      <c r="B8" s="117"/>
      <c r="C8" s="119"/>
      <c r="D8" s="119"/>
      <c r="E8" s="119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133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134</v>
      </c>
      <c r="S8" s="75" t="s">
        <v>135</v>
      </c>
      <c r="T8" s="75" t="s">
        <v>137</v>
      </c>
      <c r="U8" s="75" t="s">
        <v>138</v>
      </c>
      <c r="V8" s="75" t="s">
        <v>116</v>
      </c>
      <c r="W8" s="75" t="s">
        <v>78</v>
      </c>
    </row>
    <row r="9" spans="2:32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7"/>
      <c r="Y9" s="7"/>
      <c r="Z9" s="7"/>
      <c r="AA9" s="7"/>
      <c r="AB9" s="7"/>
      <c r="AC9" s="7"/>
      <c r="AD9" s="7"/>
      <c r="AE9" s="7"/>
      <c r="AF9" s="7"/>
    </row>
    <row r="10" spans="2:32" ht="15" customHeight="1" x14ac:dyDescent="0.25">
      <c r="B10" s="69" t="s">
        <v>1</v>
      </c>
      <c r="C10" s="60"/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62"/>
      <c r="X10" s="7"/>
      <c r="Y10" s="7"/>
      <c r="Z10" s="7"/>
      <c r="AA10" s="7"/>
      <c r="AB10" s="7"/>
      <c r="AC10" s="7"/>
      <c r="AD10" s="7"/>
      <c r="AE10" s="7"/>
      <c r="AF10" s="7"/>
    </row>
    <row r="11" spans="2:32" ht="15" customHeight="1" x14ac:dyDescent="0.25">
      <c r="B11" s="68" t="s">
        <v>2</v>
      </c>
      <c r="C11" s="56">
        <v>65552828</v>
      </c>
      <c r="D11" s="63">
        <v>0</v>
      </c>
      <c r="E11" s="63">
        <v>0</v>
      </c>
      <c r="F11" s="63">
        <v>13333.34</v>
      </c>
      <c r="G11" s="63">
        <f>10400+310420.86</f>
        <v>320820.86</v>
      </c>
      <c r="H11" s="64">
        <v>201592.62</v>
      </c>
      <c r="I11" s="63">
        <v>10596.67</v>
      </c>
      <c r="J11" s="63">
        <v>382344.72</v>
      </c>
      <c r="K11" s="63">
        <v>1003406.32</v>
      </c>
      <c r="L11" s="63">
        <v>170750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63">
        <v>562101</v>
      </c>
      <c r="S11" s="63">
        <v>158936.01</v>
      </c>
      <c r="T11" s="63">
        <v>604494.86</v>
      </c>
      <c r="U11" s="63">
        <v>183145.47</v>
      </c>
      <c r="V11" s="63">
        <v>35333.33</v>
      </c>
      <c r="W11" s="71">
        <f t="shared" ref="W11:W30" si="0">+SUM(F11:V11)</f>
        <v>3646855.2</v>
      </c>
      <c r="X11" s="7"/>
      <c r="Y11" s="7"/>
      <c r="Z11" s="7"/>
      <c r="AA11" s="7"/>
      <c r="AB11" s="7"/>
      <c r="AC11" s="7"/>
      <c r="AD11" s="7"/>
      <c r="AE11" s="7"/>
      <c r="AF11" s="7"/>
    </row>
    <row r="12" spans="2:32" s="26" customFormat="1" ht="15" customHeight="1" x14ac:dyDescent="0.2">
      <c r="B12" s="68" t="s">
        <v>3</v>
      </c>
      <c r="C12" s="56">
        <v>11940000</v>
      </c>
      <c r="D12" s="63">
        <v>0</v>
      </c>
      <c r="E12" s="63">
        <v>0</v>
      </c>
      <c r="F12" s="63">
        <v>10863.35</v>
      </c>
      <c r="G12" s="63"/>
      <c r="H12" s="64" t="s">
        <v>117</v>
      </c>
      <c r="I12" s="63" t="s">
        <v>117</v>
      </c>
      <c r="J12" s="63" t="s">
        <v>117</v>
      </c>
      <c r="K12" s="63" t="s">
        <v>117</v>
      </c>
      <c r="L12" s="63"/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63"/>
      <c r="S12" s="63"/>
      <c r="T12" s="63"/>
      <c r="U12" s="63"/>
      <c r="V12" s="63">
        <v>117000</v>
      </c>
      <c r="W12" s="71">
        <f t="shared" si="0"/>
        <v>127863.35</v>
      </c>
      <c r="X12" s="56"/>
      <c r="Y12" s="57"/>
      <c r="Z12" s="58"/>
      <c r="AA12" s="58"/>
      <c r="AB12" s="59"/>
      <c r="AC12" s="58"/>
      <c r="AD12" s="58"/>
      <c r="AE12" s="58"/>
      <c r="AF12" s="58"/>
    </row>
    <row r="13" spans="2:32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>
        <v>0</v>
      </c>
      <c r="G13" s="63">
        <v>0</v>
      </c>
      <c r="H13" s="64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71">
        <f t="shared" si="0"/>
        <v>0</v>
      </c>
    </row>
    <row r="14" spans="2:32" s="26" customFormat="1" ht="15" customHeight="1" x14ac:dyDescent="0.2">
      <c r="B14" s="68" t="s">
        <v>5</v>
      </c>
      <c r="C14" s="56">
        <v>0</v>
      </c>
      <c r="D14" s="63">
        <v>0</v>
      </c>
      <c r="E14" s="63"/>
      <c r="F14" s="63">
        <v>0</v>
      </c>
      <c r="G14" s="63">
        <v>0</v>
      </c>
      <c r="H14" s="64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71">
        <f t="shared" si="0"/>
        <v>0</v>
      </c>
    </row>
    <row r="15" spans="2:32" s="26" customFormat="1" ht="15" customHeight="1" x14ac:dyDescent="0.2">
      <c r="B15" s="68" t="s">
        <v>6</v>
      </c>
      <c r="C15" s="56">
        <v>9260000</v>
      </c>
      <c r="D15" s="63">
        <v>0</v>
      </c>
      <c r="E15" s="63">
        <v>0</v>
      </c>
      <c r="F15" s="63">
        <v>0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>
        <v>0</v>
      </c>
      <c r="L15" s="63">
        <v>11.18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63"/>
      <c r="S15" s="63">
        <v>8023.57</v>
      </c>
      <c r="T15" s="63">
        <v>2245.9</v>
      </c>
      <c r="U15" s="63">
        <v>8148.56</v>
      </c>
      <c r="V15" s="63">
        <v>3220.56</v>
      </c>
      <c r="W15" s="71">
        <f t="shared" si="0"/>
        <v>21649.77</v>
      </c>
    </row>
    <row r="16" spans="2:32" s="26" customFormat="1" ht="15" customHeight="1" x14ac:dyDescent="0.2">
      <c r="B16" s="68" t="s">
        <v>7</v>
      </c>
      <c r="C16" s="56">
        <v>0</v>
      </c>
      <c r="D16" s="63">
        <v>0</v>
      </c>
      <c r="E16" s="63">
        <v>0</v>
      </c>
      <c r="F16" s="63">
        <v>0</v>
      </c>
      <c r="G16" s="63"/>
      <c r="H16" s="64"/>
      <c r="I16" s="63">
        <v>0</v>
      </c>
      <c r="J16" s="63"/>
      <c r="K16" s="63">
        <v>0</v>
      </c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71">
        <f t="shared" si="0"/>
        <v>0</v>
      </c>
    </row>
    <row r="17" spans="2:23" s="26" customFormat="1" ht="15" customHeight="1" x14ac:dyDescent="0.2">
      <c r="B17" s="68" t="s">
        <v>8</v>
      </c>
      <c r="C17" s="56">
        <v>3990000</v>
      </c>
      <c r="D17" s="63">
        <v>0</v>
      </c>
      <c r="E17" s="63">
        <v>0</v>
      </c>
      <c r="F17" s="63">
        <v>0</v>
      </c>
      <c r="G17" s="63">
        <f>22700+340721.28</f>
        <v>363421.28</v>
      </c>
      <c r="H17" s="64">
        <v>649017.16</v>
      </c>
      <c r="I17" s="63">
        <v>384447.67</v>
      </c>
      <c r="J17" s="63">
        <v>324015.65000000002</v>
      </c>
      <c r="K17" s="63">
        <v>107609.28</v>
      </c>
      <c r="L17" s="63">
        <v>766028.04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63">
        <v>442878.58</v>
      </c>
      <c r="S17" s="63">
        <v>429232.4</v>
      </c>
      <c r="T17" s="63">
        <v>421744.38</v>
      </c>
      <c r="U17" s="63">
        <v>459200.46</v>
      </c>
      <c r="V17" s="63">
        <v>87695.74</v>
      </c>
      <c r="W17" s="71">
        <f t="shared" si="0"/>
        <v>4435290.6400000006</v>
      </c>
    </row>
    <row r="18" spans="2:23" s="26" customFormat="1" ht="15" customHeight="1" x14ac:dyDescent="0.2">
      <c r="B18" s="68" t="s">
        <v>9</v>
      </c>
      <c r="C18" s="56">
        <v>620000</v>
      </c>
      <c r="D18" s="63">
        <v>0</v>
      </c>
      <c r="E18" s="63">
        <v>0</v>
      </c>
      <c r="F18" s="63">
        <v>0</v>
      </c>
      <c r="G18" s="63">
        <v>32479.5</v>
      </c>
      <c r="H18" s="64">
        <v>30212.720000000001</v>
      </c>
      <c r="I18" s="63">
        <v>0</v>
      </c>
      <c r="J18" s="63">
        <v>10443</v>
      </c>
      <c r="K18" s="63">
        <v>5099.3100000000004</v>
      </c>
      <c r="L18" s="63">
        <v>146756.6</v>
      </c>
      <c r="M18" s="63"/>
      <c r="N18" s="63"/>
      <c r="O18" s="63"/>
      <c r="P18" s="63"/>
      <c r="Q18" s="63"/>
      <c r="R18" s="63">
        <v>15252.54</v>
      </c>
      <c r="S18" s="63">
        <v>550</v>
      </c>
      <c r="T18" s="63">
        <v>500</v>
      </c>
      <c r="U18" s="63">
        <v>4248</v>
      </c>
      <c r="V18" s="63">
        <v>3231</v>
      </c>
      <c r="W18" s="71">
        <f t="shared" si="0"/>
        <v>248772.67</v>
      </c>
    </row>
    <row r="19" spans="2:23" s="26" customFormat="1" ht="15" customHeight="1" x14ac:dyDescent="0.2">
      <c r="B19" s="68" t="s">
        <v>10</v>
      </c>
      <c r="C19" s="56">
        <v>120000</v>
      </c>
      <c r="D19" s="63">
        <v>0</v>
      </c>
      <c r="E19" s="63">
        <v>0</v>
      </c>
      <c r="F19" s="63">
        <v>0</v>
      </c>
      <c r="G19" s="63">
        <v>3400</v>
      </c>
      <c r="H19" s="64">
        <v>22850</v>
      </c>
      <c r="I19" s="63">
        <v>32050</v>
      </c>
      <c r="J19" s="63">
        <v>15900</v>
      </c>
      <c r="K19" s="63">
        <v>43350</v>
      </c>
      <c r="L19" s="63">
        <v>3400</v>
      </c>
      <c r="M19" s="63"/>
      <c r="N19" s="63"/>
      <c r="O19" s="63"/>
      <c r="P19" s="63"/>
      <c r="Q19" s="63"/>
      <c r="R19" s="63">
        <v>13400</v>
      </c>
      <c r="S19" s="63">
        <v>3400</v>
      </c>
      <c r="T19" s="63">
        <v>10500</v>
      </c>
      <c r="U19" s="63"/>
      <c r="V19" s="63">
        <v>22050</v>
      </c>
      <c r="W19" s="71">
        <f t="shared" si="0"/>
        <v>170300</v>
      </c>
    </row>
    <row r="20" spans="2:23" s="26" customFormat="1" ht="15" customHeight="1" x14ac:dyDescent="0.2">
      <c r="B20" s="68" t="s">
        <v>11</v>
      </c>
      <c r="C20" s="56">
        <v>240000</v>
      </c>
      <c r="D20" s="63">
        <v>0</v>
      </c>
      <c r="E20" s="63">
        <v>0</v>
      </c>
      <c r="F20" s="63">
        <v>0</v>
      </c>
      <c r="G20" s="63">
        <v>982.45</v>
      </c>
      <c r="H20" s="64">
        <v>512092.65</v>
      </c>
      <c r="I20" s="63">
        <v>7488.13</v>
      </c>
      <c r="J20" s="63">
        <v>47505.56</v>
      </c>
      <c r="K20" s="63">
        <v>11531.78</v>
      </c>
      <c r="L20" s="63">
        <v>2853</v>
      </c>
      <c r="M20" s="63"/>
      <c r="N20" s="63"/>
      <c r="O20" s="63"/>
      <c r="P20" s="63"/>
      <c r="Q20" s="63"/>
      <c r="R20" s="63">
        <v>23157.95</v>
      </c>
      <c r="S20" s="63">
        <v>28047.73</v>
      </c>
      <c r="T20" s="63">
        <v>131828.65</v>
      </c>
      <c r="U20" s="63">
        <v>1707</v>
      </c>
      <c r="V20" s="63">
        <v>4415</v>
      </c>
      <c r="W20" s="71">
        <f t="shared" si="0"/>
        <v>771609.9</v>
      </c>
    </row>
    <row r="21" spans="2:23" s="26" customFormat="1" ht="15" customHeight="1" x14ac:dyDescent="0.2">
      <c r="B21" s="68" t="s">
        <v>12</v>
      </c>
      <c r="C21" s="56">
        <v>10000</v>
      </c>
      <c r="D21" s="63">
        <v>0</v>
      </c>
      <c r="E21" s="63">
        <v>0</v>
      </c>
      <c r="F21" s="63">
        <v>0</v>
      </c>
      <c r="G21" s="63">
        <v>0</v>
      </c>
      <c r="H21" s="64">
        <v>230300</v>
      </c>
      <c r="I21" s="63">
        <v>0</v>
      </c>
      <c r="J21" s="63"/>
      <c r="K21" s="63" t="s">
        <v>117</v>
      </c>
      <c r="L21" s="63">
        <v>0</v>
      </c>
      <c r="M21" s="63"/>
      <c r="N21" s="63"/>
      <c r="O21" s="63"/>
      <c r="P21" s="63"/>
      <c r="Q21" s="63"/>
      <c r="R21" s="63"/>
      <c r="S21" s="63"/>
      <c r="T21" s="63">
        <v>118944</v>
      </c>
      <c r="U21" s="63"/>
      <c r="V21" s="63"/>
      <c r="W21" s="71">
        <f t="shared" si="0"/>
        <v>349244</v>
      </c>
    </row>
    <row r="22" spans="2:23" s="26" customFormat="1" ht="15" customHeight="1" x14ac:dyDescent="0.2">
      <c r="B22" s="68" t="s">
        <v>13</v>
      </c>
      <c r="C22" s="56">
        <v>2050000</v>
      </c>
      <c r="D22" s="63">
        <v>0</v>
      </c>
      <c r="E22" s="63">
        <v>0</v>
      </c>
      <c r="F22" s="63">
        <v>0</v>
      </c>
      <c r="G22" s="63">
        <v>192882.72</v>
      </c>
      <c r="H22" s="64">
        <v>402541.23</v>
      </c>
      <c r="I22" s="63" t="s">
        <v>117</v>
      </c>
      <c r="J22" s="63">
        <v>627824.07999999996</v>
      </c>
      <c r="K22" s="63">
        <v>59981.279999999999</v>
      </c>
      <c r="L22" s="63">
        <v>384773.18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63">
        <v>203608.45</v>
      </c>
      <c r="S22" s="63">
        <v>271751.36</v>
      </c>
      <c r="T22" s="63">
        <v>246719.76</v>
      </c>
      <c r="U22" s="63">
        <v>246075.92</v>
      </c>
      <c r="V22" s="63">
        <v>11579.12</v>
      </c>
      <c r="W22" s="71">
        <f t="shared" si="0"/>
        <v>2647737.0999999996</v>
      </c>
    </row>
    <row r="23" spans="2:23" s="26" customFormat="1" ht="21.75" customHeight="1" x14ac:dyDescent="0.2">
      <c r="B23" s="67" t="s">
        <v>14</v>
      </c>
      <c r="C23" s="72">
        <v>754000</v>
      </c>
      <c r="D23" s="63">
        <v>0</v>
      </c>
      <c r="E23" s="63">
        <v>0</v>
      </c>
      <c r="F23" s="63">
        <v>15632.99</v>
      </c>
      <c r="G23" s="63">
        <f>4720+24472.84</f>
        <v>29192.84</v>
      </c>
      <c r="H23" s="64">
        <v>69876.800000000003</v>
      </c>
      <c r="I23" s="63">
        <v>215065.66</v>
      </c>
      <c r="J23" s="63">
        <v>33694.04</v>
      </c>
      <c r="K23" s="63">
        <v>614770.52</v>
      </c>
      <c r="L23" s="63">
        <v>38745</v>
      </c>
      <c r="M23" s="63"/>
      <c r="N23" s="63"/>
      <c r="O23" s="63"/>
      <c r="P23" s="63"/>
      <c r="Q23" s="63" t="s">
        <v>117</v>
      </c>
      <c r="R23" s="63">
        <v>27882</v>
      </c>
      <c r="S23" s="63">
        <v>67547.37</v>
      </c>
      <c r="T23" s="63">
        <v>106635.41</v>
      </c>
      <c r="U23" s="63">
        <v>50368.43</v>
      </c>
      <c r="V23" s="63">
        <v>54856</v>
      </c>
      <c r="W23" s="71">
        <f t="shared" si="0"/>
        <v>1324267.06</v>
      </c>
    </row>
    <row r="24" spans="2:23" s="26" customFormat="1" ht="15" customHeight="1" x14ac:dyDescent="0.2">
      <c r="B24" s="67" t="s">
        <v>15</v>
      </c>
      <c r="C24" s="73">
        <v>6070000</v>
      </c>
      <c r="D24" s="63">
        <v>0</v>
      </c>
      <c r="E24" s="63">
        <v>0</v>
      </c>
      <c r="F24" s="63">
        <v>12506.46</v>
      </c>
      <c r="G24" s="63">
        <f>8000+3400+132589.58+18205.21</f>
        <v>162194.78999999998</v>
      </c>
      <c r="H24" s="64">
        <v>307229.96000000002</v>
      </c>
      <c r="I24" s="63">
        <v>134508.79</v>
      </c>
      <c r="J24" s="63">
        <v>10113</v>
      </c>
      <c r="K24" s="63">
        <v>16664.47</v>
      </c>
      <c r="L24" s="101">
        <v>15023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63">
        <v>337795</v>
      </c>
      <c r="S24" s="63">
        <v>15964.18</v>
      </c>
      <c r="T24" s="63">
        <v>280491.5</v>
      </c>
      <c r="U24" s="63">
        <v>78233.33</v>
      </c>
      <c r="V24" s="63">
        <v>177558.89</v>
      </c>
      <c r="W24" s="71">
        <f t="shared" si="0"/>
        <v>1548283.37</v>
      </c>
    </row>
    <row r="25" spans="2:23" s="26" customFormat="1" ht="15" customHeight="1" x14ac:dyDescent="0.2">
      <c r="B25" s="70" t="s">
        <v>16</v>
      </c>
      <c r="C25" s="56">
        <v>250000</v>
      </c>
      <c r="D25" s="63">
        <v>0</v>
      </c>
      <c r="E25" s="63">
        <v>0</v>
      </c>
      <c r="F25" s="63">
        <v>0</v>
      </c>
      <c r="G25" s="63"/>
      <c r="H25" s="64"/>
      <c r="I25" s="63">
        <v>0</v>
      </c>
      <c r="J25" s="63"/>
      <c r="K25" s="63"/>
      <c r="L25" s="63">
        <v>0</v>
      </c>
      <c r="M25" s="63"/>
      <c r="N25" s="63"/>
      <c r="O25" s="63"/>
      <c r="P25" s="63"/>
      <c r="Q25" s="63"/>
      <c r="R25" s="63">
        <v>132160</v>
      </c>
      <c r="S25" s="63"/>
      <c r="T25" s="63"/>
      <c r="U25" s="63"/>
      <c r="V25" s="63">
        <v>40370</v>
      </c>
      <c r="W25" s="71">
        <f t="shared" si="0"/>
        <v>172530</v>
      </c>
    </row>
    <row r="26" spans="2:23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>
        <v>0</v>
      </c>
      <c r="G26" s="63">
        <v>0</v>
      </c>
      <c r="H26" s="64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63"/>
      <c r="S26" s="63"/>
      <c r="T26" s="63"/>
      <c r="U26" s="63"/>
      <c r="V26" s="63"/>
      <c r="W26" s="71">
        <f t="shared" si="0"/>
        <v>0</v>
      </c>
    </row>
    <row r="27" spans="2:23" s="26" customFormat="1" ht="15" customHeight="1" x14ac:dyDescent="0.2">
      <c r="B27" s="70" t="s">
        <v>18</v>
      </c>
      <c r="C27" s="56">
        <v>10047172</v>
      </c>
      <c r="D27" s="63">
        <v>0</v>
      </c>
      <c r="E27" s="63"/>
      <c r="F27" s="63">
        <v>340816.23</v>
      </c>
      <c r="G27" s="63">
        <f>6942.96+410801.28+14834</f>
        <v>432578.24000000005</v>
      </c>
      <c r="H27" s="64">
        <v>1290664.8799999999</v>
      </c>
      <c r="I27" s="63">
        <v>718734.73</v>
      </c>
      <c r="J27" s="63">
        <v>834189.95</v>
      </c>
      <c r="K27" s="63">
        <v>1439586.39</v>
      </c>
      <c r="L27" s="63">
        <v>1373966.74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63">
        <v>2316669.64</v>
      </c>
      <c r="S27" s="63">
        <v>1240107.83</v>
      </c>
      <c r="T27" s="63">
        <v>2730697.36</v>
      </c>
      <c r="U27" s="63">
        <v>1368380.25</v>
      </c>
      <c r="V27" s="63">
        <v>1211509.19</v>
      </c>
      <c r="W27" s="71">
        <f t="shared" si="0"/>
        <v>15297901.43</v>
      </c>
    </row>
    <row r="28" spans="2:23" s="26" customFormat="1" ht="15" customHeight="1" x14ac:dyDescent="0.2">
      <c r="B28" s="70" t="s">
        <v>19</v>
      </c>
      <c r="C28" s="56">
        <v>190000</v>
      </c>
      <c r="D28" s="63">
        <v>0</v>
      </c>
      <c r="E28" s="63">
        <v>0</v>
      </c>
      <c r="F28" s="63">
        <v>0</v>
      </c>
      <c r="G28" s="63">
        <f>27169.06+1889.94</f>
        <v>29059</v>
      </c>
      <c r="H28" s="64">
        <v>193396.3</v>
      </c>
      <c r="I28" s="63">
        <v>22690</v>
      </c>
      <c r="J28" s="63"/>
      <c r="K28" s="63">
        <v>9890.85</v>
      </c>
      <c r="L28" s="63">
        <v>7571.01</v>
      </c>
      <c r="M28" s="63"/>
      <c r="N28" s="63"/>
      <c r="O28" s="63"/>
      <c r="P28" s="63" t="s">
        <v>117</v>
      </c>
      <c r="Q28" s="63"/>
      <c r="R28" s="63">
        <v>206462</v>
      </c>
      <c r="S28" s="63">
        <v>5094</v>
      </c>
      <c r="T28" s="63">
        <v>1650.63</v>
      </c>
      <c r="U28" s="63">
        <v>29580</v>
      </c>
      <c r="V28" s="63">
        <v>3360.03</v>
      </c>
      <c r="W28" s="71">
        <f t="shared" si="0"/>
        <v>508753.82</v>
      </c>
    </row>
    <row r="29" spans="2:23" s="26" customFormat="1" ht="15" customHeight="1" x14ac:dyDescent="0.2">
      <c r="B29" s="70" t="s">
        <v>20</v>
      </c>
      <c r="C29" s="56">
        <v>1007000</v>
      </c>
      <c r="D29" s="63">
        <v>0</v>
      </c>
      <c r="E29" s="63">
        <v>0</v>
      </c>
      <c r="F29" s="63">
        <v>0</v>
      </c>
      <c r="G29" s="63">
        <f>1350+3758.01</f>
        <v>5108.01</v>
      </c>
      <c r="H29" s="64">
        <v>33763.019999999997</v>
      </c>
      <c r="I29" s="63">
        <v>16527</v>
      </c>
      <c r="J29" s="63">
        <v>165972.9</v>
      </c>
      <c r="K29" s="63">
        <v>27858.82</v>
      </c>
      <c r="L29" s="63">
        <v>834.8</v>
      </c>
      <c r="M29" s="63"/>
      <c r="N29" s="63"/>
      <c r="O29" s="63"/>
      <c r="P29" s="63"/>
      <c r="Q29" s="63"/>
      <c r="R29" s="63">
        <v>238626.48</v>
      </c>
      <c r="S29" s="63">
        <v>21985.759999999998</v>
      </c>
      <c r="T29" s="63">
        <v>1690</v>
      </c>
      <c r="U29" s="63"/>
      <c r="V29" s="63">
        <v>209950.19</v>
      </c>
      <c r="W29" s="71">
        <f t="shared" si="0"/>
        <v>722316.98</v>
      </c>
    </row>
    <row r="30" spans="2:23" s="26" customFormat="1" ht="15" customHeight="1" x14ac:dyDescent="0.2">
      <c r="B30" s="70" t="s">
        <v>21</v>
      </c>
      <c r="C30" s="56">
        <v>225000</v>
      </c>
      <c r="D30" s="63">
        <v>0</v>
      </c>
      <c r="E30" s="63">
        <v>0</v>
      </c>
      <c r="F30" s="63">
        <v>26748.05</v>
      </c>
      <c r="G30" s="63">
        <v>2904.37</v>
      </c>
      <c r="H30" s="64" t="s">
        <v>117</v>
      </c>
      <c r="I30" s="63">
        <v>53361.120000000003</v>
      </c>
      <c r="J30" s="63">
        <v>936</v>
      </c>
      <c r="K30" s="63">
        <v>14825.55</v>
      </c>
      <c r="L30" s="63">
        <v>13825</v>
      </c>
      <c r="M30" s="63"/>
      <c r="N30" s="63"/>
      <c r="O30" s="63"/>
      <c r="P30" s="63"/>
      <c r="Q30" s="63"/>
      <c r="R30" s="63">
        <v>78621.710000000006</v>
      </c>
      <c r="S30" s="63">
        <v>16240.08</v>
      </c>
      <c r="T30" s="63">
        <v>1696.5</v>
      </c>
      <c r="U30" s="63"/>
      <c r="V30" s="63">
        <v>67288.990000000005</v>
      </c>
      <c r="W30" s="71">
        <f t="shared" si="0"/>
        <v>276447.37</v>
      </c>
    </row>
    <row r="31" spans="2:23" s="26" customFormat="1" ht="15" customHeight="1" x14ac:dyDescent="0.2">
      <c r="B31" s="70" t="s">
        <v>22</v>
      </c>
      <c r="C31" s="56">
        <v>825000</v>
      </c>
      <c r="D31" s="63">
        <v>0</v>
      </c>
      <c r="E31" s="63">
        <v>0</v>
      </c>
      <c r="F31" s="63">
        <v>1879.6</v>
      </c>
      <c r="G31" s="63">
        <f>3000+1161.12+280</f>
        <v>4441.12</v>
      </c>
      <c r="H31" s="64">
        <v>668</v>
      </c>
      <c r="I31" s="63">
        <v>48838.400000000001</v>
      </c>
      <c r="J31" s="63">
        <v>144914.03</v>
      </c>
      <c r="K31" s="63">
        <v>90860.12</v>
      </c>
      <c r="L31" s="63">
        <v>4884.51</v>
      </c>
      <c r="M31" s="63"/>
      <c r="N31" s="63"/>
      <c r="O31" s="63"/>
      <c r="P31" s="63"/>
      <c r="Q31" s="63"/>
      <c r="R31" s="63">
        <v>14697.42</v>
      </c>
      <c r="S31" s="63">
        <v>10328.530000000001</v>
      </c>
      <c r="T31" s="63">
        <v>200234.74</v>
      </c>
      <c r="U31" s="63">
        <v>9455.01</v>
      </c>
      <c r="V31" s="63">
        <v>14739.27</v>
      </c>
      <c r="W31" s="71">
        <f>SUM(F31:U31)</f>
        <v>531201.48</v>
      </c>
    </row>
    <row r="32" spans="2:23" s="26" customFormat="1" ht="15" customHeight="1" x14ac:dyDescent="0.2">
      <c r="B32" s="70" t="s">
        <v>23</v>
      </c>
      <c r="C32" s="56">
        <v>6150000</v>
      </c>
      <c r="D32" s="63">
        <v>0</v>
      </c>
      <c r="E32" s="63">
        <v>0</v>
      </c>
      <c r="F32" s="63">
        <v>1455</v>
      </c>
      <c r="G32" s="63">
        <f>249.99+860+6233.94</f>
        <v>7343.9299999999994</v>
      </c>
      <c r="H32" s="64">
        <v>192637.7</v>
      </c>
      <c r="I32" s="63">
        <v>25064.99</v>
      </c>
      <c r="J32" s="63">
        <v>238327.96</v>
      </c>
      <c r="K32" s="63">
        <v>200882.4</v>
      </c>
      <c r="L32" s="63">
        <v>8810</v>
      </c>
      <c r="M32" s="63"/>
      <c r="N32" s="63"/>
      <c r="O32" s="63"/>
      <c r="P32" s="63"/>
      <c r="Q32" s="63"/>
      <c r="R32" s="63">
        <v>13825.54</v>
      </c>
      <c r="S32" s="63">
        <v>29620.94</v>
      </c>
      <c r="T32" s="63">
        <v>686173.34</v>
      </c>
      <c r="U32" s="63">
        <v>120418.78</v>
      </c>
      <c r="V32" s="63">
        <v>456502.91</v>
      </c>
      <c r="W32" s="71">
        <f>+SUM(F32:V32)</f>
        <v>1981063.4899999998</v>
      </c>
    </row>
    <row r="33" spans="2:23" s="26" customFormat="1" ht="15" customHeight="1" x14ac:dyDescent="0.2">
      <c r="B33" s="70" t="s">
        <v>24</v>
      </c>
      <c r="C33" s="56">
        <v>4435000</v>
      </c>
      <c r="D33" s="63">
        <v>0</v>
      </c>
      <c r="E33" s="63">
        <v>0</v>
      </c>
      <c r="F33" s="63">
        <v>120565</v>
      </c>
      <c r="G33" s="63">
        <f>243603.66+500+2000+27566.92+3796.56+774.95+489.99</f>
        <v>278732.08</v>
      </c>
      <c r="H33" s="64">
        <v>497276.02</v>
      </c>
      <c r="I33" s="63">
        <v>176200.23</v>
      </c>
      <c r="J33" s="63">
        <v>186099.9</v>
      </c>
      <c r="K33" s="63">
        <v>449980.02</v>
      </c>
      <c r="L33" s="63">
        <v>539744.98</v>
      </c>
      <c r="M33" s="63"/>
      <c r="N33" s="63"/>
      <c r="O33" s="63"/>
      <c r="P33" s="63"/>
      <c r="Q33" s="63"/>
      <c r="R33" s="63">
        <v>339050.01</v>
      </c>
      <c r="S33" s="63">
        <v>10811.11</v>
      </c>
      <c r="T33" s="63">
        <v>675735.7</v>
      </c>
      <c r="U33" s="63">
        <v>583672.9</v>
      </c>
      <c r="V33" s="63">
        <v>242086.2</v>
      </c>
      <c r="W33" s="71">
        <f>+SUM(F33:U33)</f>
        <v>3857867.9499999997</v>
      </c>
    </row>
    <row r="34" spans="2:23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>
        <v>0</v>
      </c>
      <c r="G34" s="63">
        <v>0</v>
      </c>
      <c r="H34" s="64">
        <v>0</v>
      </c>
      <c r="I34" s="63">
        <v>0</v>
      </c>
      <c r="J34" s="63">
        <v>470154</v>
      </c>
      <c r="K34" s="63"/>
      <c r="L34" s="63">
        <v>0</v>
      </c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71">
        <f>+SUM(F34:V34)</f>
        <v>470154</v>
      </c>
    </row>
    <row r="35" spans="2:23" s="26" customFormat="1" ht="15" customHeight="1" x14ac:dyDescent="0.2">
      <c r="B35" s="70" t="s">
        <v>26</v>
      </c>
      <c r="C35" s="56">
        <v>4120000</v>
      </c>
      <c r="D35" s="63">
        <v>0</v>
      </c>
      <c r="E35" s="63">
        <v>0</v>
      </c>
      <c r="F35" s="63">
        <v>86624.1</v>
      </c>
      <c r="G35" s="63">
        <f>600+29527.28+4624+15781.91+210851.98</f>
        <v>261385.17</v>
      </c>
      <c r="H35" s="64">
        <v>600263.53</v>
      </c>
      <c r="I35" s="63">
        <v>137291.5</v>
      </c>
      <c r="J35" s="63">
        <v>50564.97</v>
      </c>
      <c r="K35" s="63">
        <v>696494.17</v>
      </c>
      <c r="L35" s="63">
        <v>1217781</v>
      </c>
      <c r="M35" s="63"/>
      <c r="N35" s="63"/>
      <c r="O35" s="63"/>
      <c r="P35" s="63"/>
      <c r="Q35" s="63" t="s">
        <v>117</v>
      </c>
      <c r="R35" s="63">
        <v>380904.66</v>
      </c>
      <c r="S35" s="63">
        <v>323810.58</v>
      </c>
      <c r="T35" s="63">
        <v>733904.75</v>
      </c>
      <c r="U35" s="63">
        <v>554322.01</v>
      </c>
      <c r="V35" s="63">
        <v>602555.54</v>
      </c>
      <c r="W35" s="71">
        <f>+SUM(F35:V35)</f>
        <v>5645901.9799999995</v>
      </c>
    </row>
    <row r="36" spans="2:23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71">
        <f>+SUM(F37:V37)</f>
        <v>5000</v>
      </c>
    </row>
    <row r="37" spans="2:23" s="26" customFormat="1" ht="15" customHeight="1" x14ac:dyDescent="0.2">
      <c r="B37" s="70" t="s">
        <v>28</v>
      </c>
      <c r="C37" s="56">
        <v>50000</v>
      </c>
      <c r="D37" s="63">
        <v>0</v>
      </c>
      <c r="E37" s="63">
        <v>0</v>
      </c>
      <c r="F37" s="63">
        <v>0</v>
      </c>
      <c r="G37" s="63">
        <v>0</v>
      </c>
      <c r="H37" s="64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63"/>
      <c r="S37" s="63">
        <v>5000</v>
      </c>
      <c r="T37" s="63"/>
      <c r="U37" s="63"/>
      <c r="V37" s="63"/>
      <c r="W37" s="71">
        <f t="shared" ref="W37:W75" si="1">+SUM(F37:Q37)</f>
        <v>0</v>
      </c>
    </row>
    <row r="38" spans="2:23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>
        <v>0</v>
      </c>
      <c r="G38" s="63">
        <v>0</v>
      </c>
      <c r="H38" s="64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71">
        <f t="shared" si="1"/>
        <v>0</v>
      </c>
    </row>
    <row r="39" spans="2:23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>
        <v>0</v>
      </c>
      <c r="G39" s="63">
        <v>0</v>
      </c>
      <c r="H39" s="64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71">
        <f t="shared" si="1"/>
        <v>0</v>
      </c>
    </row>
    <row r="40" spans="2:23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>
        <v>0</v>
      </c>
      <c r="G40" s="63">
        <v>0</v>
      </c>
      <c r="H40" s="64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71">
        <f t="shared" si="1"/>
        <v>0</v>
      </c>
    </row>
    <row r="41" spans="2:23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>
        <v>0</v>
      </c>
      <c r="G41" s="63">
        <v>0</v>
      </c>
      <c r="H41" s="64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71">
        <f t="shared" si="1"/>
        <v>0</v>
      </c>
    </row>
    <row r="42" spans="2:23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>
        <v>0</v>
      </c>
      <c r="G42" s="63">
        <v>0</v>
      </c>
      <c r="H42" s="64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71">
        <f t="shared" si="1"/>
        <v>0</v>
      </c>
    </row>
    <row r="43" spans="2:23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71">
        <f t="shared" si="1"/>
        <v>0</v>
      </c>
    </row>
    <row r="44" spans="2:23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71">
        <f t="shared" si="1"/>
        <v>0</v>
      </c>
    </row>
    <row r="45" spans="2:23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71">
        <f t="shared" si="1"/>
        <v>0</v>
      </c>
    </row>
    <row r="46" spans="2:23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71">
        <f t="shared" si="1"/>
        <v>0</v>
      </c>
    </row>
    <row r="47" spans="2:23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>
        <v>0</v>
      </c>
      <c r="G47" s="63">
        <v>0</v>
      </c>
      <c r="H47" s="64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71">
        <f t="shared" si="1"/>
        <v>0</v>
      </c>
    </row>
    <row r="48" spans="2:23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71">
        <f t="shared" si="1"/>
        <v>0</v>
      </c>
    </row>
    <row r="49" spans="2:23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71">
        <f t="shared" si="1"/>
        <v>0</v>
      </c>
    </row>
    <row r="50" spans="2:23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71">
        <f t="shared" si="1"/>
        <v>0</v>
      </c>
    </row>
    <row r="51" spans="2:23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71">
        <f t="shared" si="1"/>
        <v>0</v>
      </c>
    </row>
    <row r="52" spans="2:23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71">
        <f t="shared" si="1"/>
        <v>0</v>
      </c>
    </row>
    <row r="53" spans="2:23" s="26" customFormat="1" ht="15" customHeight="1" x14ac:dyDescent="0.2">
      <c r="B53" s="70" t="s">
        <v>44</v>
      </c>
      <c r="C53" s="56">
        <v>1260000</v>
      </c>
      <c r="D53" s="63">
        <v>0</v>
      </c>
      <c r="E53" s="63">
        <v>0</v>
      </c>
      <c r="F53" s="63">
        <v>79800</v>
      </c>
      <c r="G53" s="63">
        <v>0</v>
      </c>
      <c r="H53" s="64">
        <v>58311.21</v>
      </c>
      <c r="I53" s="63">
        <v>7250</v>
      </c>
      <c r="J53" s="63"/>
      <c r="K53" s="63">
        <v>57588.01</v>
      </c>
      <c r="L53" s="63">
        <v>7488.11</v>
      </c>
      <c r="M53" s="63"/>
      <c r="N53" s="63"/>
      <c r="O53" s="63"/>
      <c r="P53" s="63"/>
      <c r="Q53" s="63" t="s">
        <v>117</v>
      </c>
      <c r="R53" s="63">
        <v>41199.699999999997</v>
      </c>
      <c r="S53" s="63">
        <v>62870.400000000001</v>
      </c>
      <c r="T53" s="63">
        <v>19470</v>
      </c>
      <c r="U53" s="63">
        <v>42747</v>
      </c>
      <c r="V53" s="63">
        <v>63027.01</v>
      </c>
      <c r="W53" s="71">
        <f>+SUM(F53:V53)</f>
        <v>439751.44</v>
      </c>
    </row>
    <row r="54" spans="2:23" s="31" customFormat="1" ht="15" customHeight="1" x14ac:dyDescent="0.2">
      <c r="B54" s="70" t="s">
        <v>45</v>
      </c>
      <c r="C54" s="56">
        <v>70000</v>
      </c>
      <c r="D54" s="63">
        <v>0</v>
      </c>
      <c r="E54" s="63">
        <v>0</v>
      </c>
      <c r="F54" s="63">
        <v>0</v>
      </c>
      <c r="G54" s="63">
        <v>0</v>
      </c>
      <c r="H54" s="64">
        <v>0</v>
      </c>
      <c r="I54" s="63">
        <v>0</v>
      </c>
      <c r="J54" s="63"/>
      <c r="K54" s="63">
        <v>25180</v>
      </c>
      <c r="L54" s="63"/>
      <c r="M54" s="63"/>
      <c r="N54" s="63"/>
      <c r="O54" s="63"/>
      <c r="P54" s="63"/>
      <c r="Q54" s="63"/>
      <c r="R54" s="63">
        <v>21617.599999999999</v>
      </c>
      <c r="S54" s="63"/>
      <c r="T54" s="63"/>
      <c r="U54" s="63"/>
      <c r="V54" s="63"/>
      <c r="W54" s="71">
        <f>+SUM(F54:V54)</f>
        <v>46797.599999999999</v>
      </c>
    </row>
    <row r="55" spans="2:23" s="31" customFormat="1" ht="15" customHeight="1" x14ac:dyDescent="0.2">
      <c r="B55" s="70" t="s">
        <v>46</v>
      </c>
      <c r="C55" s="56">
        <v>0</v>
      </c>
      <c r="D55" s="63">
        <v>0</v>
      </c>
      <c r="E55" s="63">
        <v>0</v>
      </c>
      <c r="F55" s="63">
        <v>0</v>
      </c>
      <c r="G55" s="63">
        <v>0</v>
      </c>
      <c r="H55" s="64">
        <v>0</v>
      </c>
      <c r="I55" s="63">
        <v>0</v>
      </c>
      <c r="J55" s="63"/>
      <c r="K55" s="63">
        <v>1750</v>
      </c>
      <c r="L55" s="63"/>
      <c r="M55" s="63"/>
      <c r="N55" s="63"/>
      <c r="O55" s="63"/>
      <c r="P55" s="63"/>
      <c r="Q55" s="63"/>
      <c r="R55" s="63">
        <v>1750</v>
      </c>
      <c r="S55" s="63"/>
      <c r="T55" s="63">
        <v>6790.81</v>
      </c>
      <c r="U55" s="63"/>
      <c r="V55" s="63"/>
      <c r="W55" s="71">
        <f>+SUM(F55:V55)</f>
        <v>10290.810000000001</v>
      </c>
    </row>
    <row r="56" spans="2:23" s="31" customFormat="1" ht="15" customHeight="1" x14ac:dyDescent="0.2">
      <c r="B56" s="70" t="s">
        <v>47</v>
      </c>
      <c r="C56" s="56">
        <v>0</v>
      </c>
      <c r="D56" s="63">
        <v>0</v>
      </c>
      <c r="E56" s="63">
        <v>0</v>
      </c>
      <c r="F56" s="63">
        <v>0</v>
      </c>
      <c r="G56" s="63">
        <v>0</v>
      </c>
      <c r="H56" s="64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>
        <v>700000</v>
      </c>
      <c r="V56" s="63"/>
      <c r="W56" s="71">
        <f>+SUM(F56:V56)</f>
        <v>700000</v>
      </c>
    </row>
    <row r="57" spans="2:23" s="26" customFormat="1" ht="15" customHeight="1" x14ac:dyDescent="0.2">
      <c r="B57" s="70" t="s">
        <v>48</v>
      </c>
      <c r="C57" s="56">
        <v>1940000</v>
      </c>
      <c r="D57" s="63">
        <v>0</v>
      </c>
      <c r="E57" s="63">
        <v>0</v>
      </c>
      <c r="F57" s="63">
        <v>0</v>
      </c>
      <c r="G57" s="63">
        <v>0</v>
      </c>
      <c r="H57" s="64">
        <v>53100</v>
      </c>
      <c r="I57" s="63" t="s">
        <v>117</v>
      </c>
      <c r="J57" s="63"/>
      <c r="K57" s="63">
        <v>191580.99</v>
      </c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63">
        <v>10590.02</v>
      </c>
      <c r="S57" s="63"/>
      <c r="T57" s="63">
        <v>258895</v>
      </c>
      <c r="U57" s="63">
        <v>342160.16</v>
      </c>
      <c r="V57" s="63">
        <v>18362.38</v>
      </c>
      <c r="W57" s="71">
        <f>+SUM(E57:V57)</f>
        <v>874688.54999999993</v>
      </c>
    </row>
    <row r="58" spans="2:23" s="26" customFormat="1" ht="15" customHeight="1" x14ac:dyDescent="0.2">
      <c r="B58" s="70" t="s">
        <v>49</v>
      </c>
      <c r="C58" s="56">
        <v>50000</v>
      </c>
      <c r="D58" s="63">
        <v>0</v>
      </c>
      <c r="E58" s="63">
        <v>0</v>
      </c>
      <c r="F58" s="63">
        <v>0</v>
      </c>
      <c r="G58" s="63">
        <v>0</v>
      </c>
      <c r="H58" s="64">
        <v>0</v>
      </c>
      <c r="I58" s="63">
        <v>0</v>
      </c>
      <c r="J58" s="63"/>
      <c r="K58" s="63"/>
      <c r="L58" s="63">
        <v>19540.8</v>
      </c>
      <c r="M58" s="63"/>
      <c r="N58" s="63"/>
      <c r="O58" s="63"/>
      <c r="P58" s="63"/>
      <c r="Q58" s="63" t="s">
        <v>117</v>
      </c>
      <c r="R58" s="63"/>
      <c r="S58" s="63"/>
      <c r="T58" s="63"/>
      <c r="U58" s="63">
        <v>15389.42</v>
      </c>
      <c r="V58" s="63">
        <v>15919.99</v>
      </c>
      <c r="W58" s="71">
        <f>+SUM(F58:V58)</f>
        <v>50850.21</v>
      </c>
    </row>
    <row r="59" spans="2:23" s="26" customFormat="1" ht="15" customHeight="1" x14ac:dyDescent="0.2">
      <c r="B59" s="70" t="s">
        <v>50</v>
      </c>
      <c r="C59" s="56">
        <v>11065000</v>
      </c>
      <c r="D59" s="63">
        <v>0</v>
      </c>
      <c r="E59" s="63"/>
      <c r="F59" s="63">
        <v>0</v>
      </c>
      <c r="G59" s="63">
        <v>0</v>
      </c>
      <c r="H59" s="64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63"/>
      <c r="S59" s="63">
        <v>1231200</v>
      </c>
      <c r="T59" s="63"/>
      <c r="U59" s="63"/>
      <c r="V59" s="63"/>
      <c r="W59" s="71">
        <f>+SUM(F59:V59)</f>
        <v>1231200</v>
      </c>
    </row>
    <row r="60" spans="2:23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>
        <v>0</v>
      </c>
      <c r="G60" s="63">
        <v>0</v>
      </c>
      <c r="H60" s="64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71">
        <f>+SUM(F60:V60)</f>
        <v>0</v>
      </c>
    </row>
    <row r="61" spans="2:23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>
        <v>0</v>
      </c>
      <c r="G61" s="63">
        <v>0</v>
      </c>
      <c r="H61" s="64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>
        <v>700000</v>
      </c>
      <c r="U61" s="63"/>
      <c r="V61" s="63"/>
      <c r="W61" s="71">
        <f>+SUM(F61:V61)</f>
        <v>700000</v>
      </c>
    </row>
    <row r="62" spans="2:23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>
        <v>0</v>
      </c>
      <c r="G62" s="63">
        <v>0</v>
      </c>
      <c r="H62" s="64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71">
        <f t="shared" si="1"/>
        <v>0</v>
      </c>
    </row>
    <row r="63" spans="2:23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>
        <v>0</v>
      </c>
      <c r="G63" s="63">
        <v>0</v>
      </c>
      <c r="H63" s="64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71">
        <f t="shared" si="1"/>
        <v>0</v>
      </c>
    </row>
    <row r="64" spans="2:23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71">
        <f t="shared" si="1"/>
        <v>0</v>
      </c>
    </row>
    <row r="65" spans="2:23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71">
        <f t="shared" si="1"/>
        <v>0</v>
      </c>
    </row>
    <row r="66" spans="2:23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71">
        <f t="shared" si="1"/>
        <v>0</v>
      </c>
    </row>
    <row r="67" spans="2:23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71">
        <f t="shared" si="1"/>
        <v>0</v>
      </c>
    </row>
    <row r="68" spans="2:23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>
        <v>0</v>
      </c>
      <c r="G68" s="63">
        <v>0</v>
      </c>
      <c r="H68" s="64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71">
        <f t="shared" si="1"/>
        <v>0</v>
      </c>
    </row>
    <row r="69" spans="2:23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71">
        <f t="shared" si="1"/>
        <v>0</v>
      </c>
    </row>
    <row r="70" spans="2:23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71">
        <f t="shared" si="1"/>
        <v>0</v>
      </c>
    </row>
    <row r="71" spans="2:23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71">
        <f t="shared" si="1"/>
        <v>0</v>
      </c>
    </row>
    <row r="72" spans="2:23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71">
        <f t="shared" si="1"/>
        <v>0</v>
      </c>
    </row>
    <row r="73" spans="2:23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71">
        <f t="shared" si="1"/>
        <v>0</v>
      </c>
    </row>
    <row r="74" spans="2:23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71">
        <f t="shared" si="1"/>
        <v>0</v>
      </c>
    </row>
    <row r="75" spans="2:23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71">
        <f t="shared" si="1"/>
        <v>0</v>
      </c>
    </row>
    <row r="76" spans="2:23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71">
        <f t="shared" ref="W76:W82" si="2">+SUM(F76:Q76)</f>
        <v>0</v>
      </c>
    </row>
    <row r="77" spans="2:23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4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71">
        <f t="shared" si="2"/>
        <v>0</v>
      </c>
    </row>
    <row r="78" spans="2:23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71">
        <f t="shared" si="2"/>
        <v>0</v>
      </c>
    </row>
    <row r="79" spans="2:23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4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71">
        <f t="shared" si="2"/>
        <v>0</v>
      </c>
    </row>
    <row r="80" spans="2:23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4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71">
        <f t="shared" si="2"/>
        <v>0</v>
      </c>
    </row>
    <row r="81" spans="2:26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71">
        <f t="shared" si="2"/>
        <v>0</v>
      </c>
    </row>
    <row r="82" spans="2:26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71">
        <f t="shared" si="2"/>
        <v>0</v>
      </c>
    </row>
    <row r="83" spans="2:26" ht="15" customHeight="1" x14ac:dyDescent="0.25">
      <c r="B83" s="83" t="s">
        <v>120</v>
      </c>
      <c r="C83" s="84">
        <f>SUM(C11:C82)</f>
        <v>142291000</v>
      </c>
      <c r="D83" s="93">
        <f>SUM(D11:D82)</f>
        <v>0</v>
      </c>
      <c r="E83" s="93">
        <f>SUM(E60:E82)</f>
        <v>0</v>
      </c>
      <c r="F83" s="93">
        <f>SUM(F11:F82)</f>
        <v>710224.12</v>
      </c>
      <c r="G83" s="87">
        <f t="shared" ref="G83:I83" si="3">SUM(G11:G82)</f>
        <v>2126926.3600000003</v>
      </c>
      <c r="H83" s="87">
        <f t="shared" si="3"/>
        <v>5345793.8</v>
      </c>
      <c r="I83" s="87">
        <f t="shared" si="3"/>
        <v>1990114.89</v>
      </c>
      <c r="J83" s="87">
        <f>SUM(J11:J82)</f>
        <v>3542999.76</v>
      </c>
      <c r="K83" s="87">
        <f t="shared" ref="K83:Q83" si="4">SUM(K11:K82)</f>
        <v>5068890.2799999993</v>
      </c>
      <c r="L83" s="87">
        <f>SUM(L11:L82)</f>
        <v>4722786.9499999993</v>
      </c>
      <c r="M83" s="87">
        <f t="shared" si="4"/>
        <v>0</v>
      </c>
      <c r="N83" s="87">
        <f t="shared" si="4"/>
        <v>0</v>
      </c>
      <c r="O83" s="87">
        <f t="shared" si="4"/>
        <v>0</v>
      </c>
      <c r="P83" s="87">
        <f t="shared" si="4"/>
        <v>0</v>
      </c>
      <c r="Q83" s="87">
        <f t="shared" si="4"/>
        <v>0</v>
      </c>
      <c r="R83" s="87">
        <f>SUM(R11:R82)</f>
        <v>5422250.2999999998</v>
      </c>
      <c r="S83" s="87">
        <f>SUM(S11:S82)</f>
        <v>3940521.8499999996</v>
      </c>
      <c r="T83" s="87">
        <f>SUM(T11:T82)</f>
        <v>7941043.29</v>
      </c>
      <c r="U83" s="87">
        <f>SUM(U11:U82)</f>
        <v>4797252.6999999993</v>
      </c>
      <c r="V83" s="87">
        <f>SUM(V11:V82)</f>
        <v>3462611.3400000003</v>
      </c>
      <c r="W83" s="87">
        <f>+SUM(F83:V83)</f>
        <v>49071415.640000001</v>
      </c>
      <c r="Z83" s="102"/>
    </row>
    <row r="84" spans="2:26" ht="15" customHeight="1" x14ac:dyDescent="0.25">
      <c r="B84" s="88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</row>
    <row r="88" spans="2:26" ht="15.75" customHeight="1" x14ac:dyDescent="0.3">
      <c r="B88" s="94" t="s">
        <v>128</v>
      </c>
      <c r="C88" s="94"/>
      <c r="D88" s="94"/>
      <c r="E88" s="94"/>
      <c r="F88" s="94"/>
      <c r="G88" s="98"/>
      <c r="H88" s="99" t="s">
        <v>129</v>
      </c>
      <c r="I88" s="100"/>
      <c r="K88" s="99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</row>
    <row r="89" spans="2:26" ht="15.75" customHeight="1" x14ac:dyDescent="0.3">
      <c r="B89" s="94"/>
      <c r="C89" s="94"/>
      <c r="D89" s="94"/>
      <c r="E89" s="94"/>
      <c r="F89" s="94"/>
      <c r="G89" s="98"/>
      <c r="H89" s="99"/>
      <c r="I89" s="100"/>
      <c r="K89" s="99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</row>
    <row r="90" spans="2:26" ht="15.75" customHeight="1" x14ac:dyDescent="0.3">
      <c r="B90" s="94"/>
      <c r="C90" s="94"/>
      <c r="D90" s="94"/>
      <c r="E90" s="94"/>
      <c r="F90" s="94"/>
      <c r="G90" s="98"/>
      <c r="H90" s="99"/>
      <c r="I90" s="100"/>
      <c r="K90" s="99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</row>
    <row r="91" spans="2:26" ht="15.75" customHeight="1" x14ac:dyDescent="0.3">
      <c r="B91" s="94"/>
      <c r="C91" s="94"/>
      <c r="D91" s="94"/>
      <c r="E91" s="94"/>
      <c r="F91" s="94"/>
      <c r="G91" s="98"/>
      <c r="H91" s="99"/>
      <c r="I91" s="100"/>
      <c r="K91" s="99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</row>
    <row r="92" spans="2:26" ht="15.75" customHeight="1" x14ac:dyDescent="0.3">
      <c r="B92" s="94"/>
      <c r="C92" s="94"/>
      <c r="D92" s="94"/>
      <c r="E92" s="94"/>
      <c r="F92" s="94"/>
      <c r="G92" s="98"/>
      <c r="H92" s="99"/>
      <c r="I92" s="100"/>
      <c r="K92" s="99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</row>
    <row r="93" spans="2:26" ht="15.75" customHeight="1" x14ac:dyDescent="0.3">
      <c r="B93" s="94"/>
      <c r="C93" s="94"/>
      <c r="D93" s="94"/>
      <c r="E93" s="94"/>
      <c r="F93" s="94"/>
      <c r="G93" s="98"/>
      <c r="H93" s="99"/>
      <c r="I93" s="100"/>
      <c r="K93" s="99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</row>
    <row r="94" spans="2:26" ht="15.75" customHeight="1" x14ac:dyDescent="0.3">
      <c r="B94" s="94" t="s">
        <v>136</v>
      </c>
      <c r="C94" s="95"/>
      <c r="D94" s="95"/>
      <c r="E94" s="95"/>
      <c r="F94" s="95"/>
      <c r="G94" s="97"/>
      <c r="H94" s="98" t="s">
        <v>130</v>
      </c>
      <c r="I94" s="99"/>
      <c r="J94" s="99"/>
      <c r="K94" s="98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</row>
    <row r="95" spans="2:26" ht="20.25" x14ac:dyDescent="0.3">
      <c r="B95" s="96" t="s">
        <v>132</v>
      </c>
      <c r="C95" s="96"/>
      <c r="D95" s="96"/>
      <c r="E95" s="96"/>
      <c r="F95" s="96"/>
      <c r="G95" s="96"/>
      <c r="H95" s="97" t="s">
        <v>131</v>
      </c>
      <c r="I95" s="98"/>
      <c r="J95" s="98"/>
      <c r="K95" s="97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</row>
    <row r="96" spans="2:26" ht="15.75" x14ac:dyDescent="0.25"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</row>
    <row r="97" spans="2:23" ht="15.75" x14ac:dyDescent="0.25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</row>
    <row r="98" spans="2:23" ht="15.75" x14ac:dyDescent="0.25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</row>
    <row r="100" spans="2:23" x14ac:dyDescent="0.25">
      <c r="B100" s="44"/>
      <c r="C100" s="42"/>
      <c r="D100" s="42"/>
      <c r="E100" s="42"/>
      <c r="F100" s="42"/>
    </row>
    <row r="102" spans="2:23" ht="18.75" x14ac:dyDescent="0.3"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</row>
    <row r="103" spans="2:23" ht="22.5" customHeight="1" x14ac:dyDescent="0.3"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</row>
    <row r="104" spans="2:23" ht="18.75" x14ac:dyDescent="0.3"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</row>
  </sheetData>
  <mergeCells count="12">
    <mergeCell ref="B1:W1"/>
    <mergeCell ref="B2:W2"/>
    <mergeCell ref="B3:W3"/>
    <mergeCell ref="B4:W4"/>
    <mergeCell ref="B5:W5"/>
    <mergeCell ref="B102:W102"/>
    <mergeCell ref="B6:W6"/>
    <mergeCell ref="B7:B8"/>
    <mergeCell ref="C7:C8"/>
    <mergeCell ref="D7:D8"/>
    <mergeCell ref="E7:E8"/>
    <mergeCell ref="F7:W7"/>
  </mergeCells>
  <pageMargins left="0.19685039370078741" right="0.23622047244094491" top="0.35433070866141736" bottom="0.74803149606299213" header="0.31496062992125984" footer="0.31496062992125984"/>
  <pageSetup paperSize="5" scale="55" orientation="landscape" r:id="rId1"/>
  <ignoredErrors>
    <ignoredError sqref="D83 F8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10" t="s">
        <v>97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1:16" ht="21" customHeight="1" x14ac:dyDescent="0.25">
      <c r="A4" s="110" t="s">
        <v>98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</row>
    <row r="5" spans="1:16" x14ac:dyDescent="0.25">
      <c r="A5" s="122" t="s">
        <v>111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</row>
    <row r="6" spans="1:16" ht="15.75" customHeight="1" x14ac:dyDescent="0.25">
      <c r="A6" s="122" t="s">
        <v>92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</row>
    <row r="7" spans="1:16" ht="15.75" customHeight="1" x14ac:dyDescent="0.25">
      <c r="A7" s="122" t="s">
        <v>77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</row>
    <row r="8" spans="1:16" x14ac:dyDescent="0.25">
      <c r="A8" s="123" t="s">
        <v>110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</row>
    <row r="9" spans="1:16" ht="25.5" customHeight="1" x14ac:dyDescent="0.25">
      <c r="A9" s="133" t="s">
        <v>66</v>
      </c>
      <c r="B9" s="134" t="s">
        <v>94</v>
      </c>
      <c r="C9" s="134" t="s">
        <v>93</v>
      </c>
      <c r="D9" s="136" t="s">
        <v>91</v>
      </c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8"/>
    </row>
    <row r="10" spans="1:16" x14ac:dyDescent="0.25">
      <c r="A10" s="133"/>
      <c r="B10" s="135"/>
      <c r="C10" s="135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39" t="s">
        <v>108</v>
      </c>
      <c r="B94" s="139"/>
      <c r="C94" s="139"/>
      <c r="D94" s="139"/>
    </row>
    <row r="95" spans="1:16" x14ac:dyDescent="0.25">
      <c r="A95" s="132" t="s">
        <v>109</v>
      </c>
      <c r="B95" s="132"/>
      <c r="C95" s="132"/>
      <c r="D95" s="132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40" t="s">
        <v>101</v>
      </c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</row>
    <row r="4" spans="3:17" ht="21" customHeight="1" x14ac:dyDescent="0.25">
      <c r="C4" s="143" t="s">
        <v>98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</row>
    <row r="5" spans="3:17" ht="15.75" x14ac:dyDescent="0.25">
      <c r="C5" s="145" t="s">
        <v>99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</row>
    <row r="6" spans="3:17" ht="15.75" customHeight="1" x14ac:dyDescent="0.25">
      <c r="C6" s="147" t="s">
        <v>92</v>
      </c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</row>
    <row r="7" spans="3:17" ht="15.75" customHeight="1" x14ac:dyDescent="0.25">
      <c r="C7" s="148" t="s">
        <v>77</v>
      </c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</row>
    <row r="8" spans="3:17" ht="21" x14ac:dyDescent="0.25">
      <c r="C8" s="142" t="s">
        <v>100</v>
      </c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2024-01-18T14:32:07Z</cp:lastPrinted>
  <dcterms:created xsi:type="dcterms:W3CDTF">2021-07-29T18:58:50Z</dcterms:created>
  <dcterms:modified xsi:type="dcterms:W3CDTF">2024-01-18T14:35:31Z</dcterms:modified>
</cp:coreProperties>
</file>