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OCTUBRE 2024\"/>
    </mc:Choice>
  </mc:AlternateContent>
  <xr:revisionPtr revIDLastSave="0" documentId="13_ncr:1_{A6A74AFA-CE10-4D6C-9CE4-7BC2F9FCEAD3}" xr6:coauthVersionLast="47" xr6:coauthVersionMax="47" xr10:uidLastSave="{00000000-0000-0000-0000-000000000000}"/>
  <bookViews>
    <workbookView xWindow="-120" yWindow="-120" windowWidth="29040" windowHeight="158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'102'!$B$1:$Z$109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83" i="6" l="1"/>
  <c r="Z29" i="6"/>
  <c r="Z28" i="6"/>
  <c r="Z26" i="6"/>
  <c r="Z25" i="6"/>
  <c r="Z22" i="6"/>
  <c r="Z20" i="6"/>
  <c r="Z19" i="6"/>
  <c r="Z18" i="6"/>
  <c r="Z17" i="6"/>
  <c r="Z16" i="6"/>
  <c r="Z15" i="6"/>
  <c r="X83" i="6"/>
  <c r="W83" i="6"/>
  <c r="G83" i="6"/>
  <c r="Z53" i="6"/>
  <c r="J35" i="6"/>
  <c r="Z35" i="6" s="1"/>
  <c r="J32" i="6"/>
  <c r="Z32" i="6" s="1"/>
  <c r="J27" i="6"/>
  <c r="Z27" i="6" s="1"/>
  <c r="J24" i="6"/>
  <c r="Z24" i="6" s="1"/>
  <c r="J23" i="6"/>
  <c r="Z23" i="6" s="1"/>
  <c r="J11" i="6"/>
  <c r="Z11" i="6" s="1"/>
  <c r="J12" i="6"/>
  <c r="Z12" i="6" s="1"/>
  <c r="F83" i="6"/>
  <c r="V83" i="6"/>
  <c r="Z61" i="6"/>
  <c r="Z60" i="6"/>
  <c r="Z59" i="6"/>
  <c r="Z58" i="6"/>
  <c r="Z57" i="6"/>
  <c r="Z56" i="6"/>
  <c r="Z55" i="6"/>
  <c r="Z54" i="6"/>
  <c r="Z36" i="6"/>
  <c r="Z34" i="6"/>
  <c r="Z30" i="6"/>
  <c r="Z21" i="6"/>
  <c r="Z14" i="6"/>
  <c r="Z13" i="6"/>
  <c r="E83" i="6"/>
  <c r="U83" i="6"/>
  <c r="T83" i="6"/>
  <c r="S83" i="6"/>
  <c r="J83" i="6" l="1"/>
  <c r="R83" i="6"/>
  <c r="L83" i="6"/>
  <c r="Z37" i="6" l="1"/>
  <c r="Z38" i="6"/>
  <c r="Z39" i="6"/>
  <c r="Z40" i="6"/>
  <c r="Z41" i="6"/>
  <c r="Z42" i="6"/>
  <c r="Z43" i="6"/>
  <c r="Z44" i="6"/>
  <c r="Z45" i="6"/>
  <c r="Z46" i="6"/>
  <c r="Z47" i="6"/>
  <c r="Z48" i="6"/>
  <c r="Z49" i="6"/>
  <c r="Z50" i="6"/>
  <c r="Z51" i="6"/>
  <c r="Z52" i="6"/>
  <c r="Z62" i="6"/>
  <c r="Z63" i="6"/>
  <c r="Z64" i="6"/>
  <c r="Z65" i="6"/>
  <c r="Z66" i="6"/>
  <c r="Z67" i="6"/>
  <c r="Z68" i="6"/>
  <c r="Z69" i="6"/>
  <c r="Z70" i="6"/>
  <c r="Z71" i="6"/>
  <c r="Z72" i="6"/>
  <c r="Z73" i="6"/>
  <c r="Z74" i="6"/>
  <c r="Z75" i="6"/>
  <c r="Z76" i="6"/>
  <c r="Z77" i="6"/>
  <c r="Z78" i="6"/>
  <c r="Z79" i="6"/>
  <c r="Z80" i="6"/>
  <c r="Z81" i="6"/>
  <c r="Z82" i="6"/>
  <c r="Z33" i="6"/>
  <c r="Z31" i="6"/>
  <c r="Q83" i="6"/>
  <c r="P83" i="6"/>
  <c r="O83" i="6"/>
  <c r="N83" i="6"/>
  <c r="M83" i="6"/>
  <c r="K83" i="6"/>
  <c r="I83" i="6"/>
  <c r="H83" i="6"/>
  <c r="D83" i="6"/>
  <c r="C83" i="6"/>
  <c r="Z83" i="6" l="1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<sst xmlns="http://schemas.openxmlformats.org/spreadsheetml/2006/main" count="606" uniqueCount="140">
  <si>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</si>
  <si>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</si>
  <si>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</si>
  <si>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</si>
  <si>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</si>
  <si>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</si>
  <si>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</si>
  <si>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</si>
  <si>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</si>
  <si>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</si>
  <si>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</si>
  <si>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</si>
  <si>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</si>
  <si>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</si>
  <si>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</si>
  <si>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</si>
  <si>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</si>
  <si>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</si>
  <si>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</si>
  <si>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</si>
  <si>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</si>
  <si>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</si>
  <si>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</si>
  <si>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</si>
  <si>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</si>
  <si>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</si>
  <si>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</si>
  <si>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</si>
  <si>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</si>
  <si>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</si>
  <si>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</si>
  <si>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</si>
  <si>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</si>
  <si>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</si>
  <si>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</si>
  <si>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</si>
  <si>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</si>
  <si>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</si>
  <si>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</si>
  <si>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</si>
  <si>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</si>
  <si>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</si>
  <si>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</si>
  <si>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</si>
  <si>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</si>
  <si>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</si>
  <si>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</si>
  <si>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</si>
  <si>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</si>
  <si>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</si>
  <si>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</si>
  <si>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</si>
  <si>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</si>
  <si>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</si>
  <si>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</si>
  <si>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</si>
  <si>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</si>
  <si>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</si>
  <si>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</si>
  <si>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</si>
  <si>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</si>
  <si>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</si>
  <si>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</si>
  <si>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</si>
  <si>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</si>
  <si>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</si>
  <si>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</si>
  <si>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</si>
  <si>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</si>
  <si>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</si>
  <si>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</si>
  <si>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</si>
  <si>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</si>
  <si>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</si>
  <si>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</si>
  <si>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</si>
  <si>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</si>
  <si>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</si>
  <si>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</si>
  <si>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</si>
  <si>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</si>
  <si>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</si>
  <si>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</si>
  <si>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</si>
  <si>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</si>
  <si>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</si>
  <si>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</si>
  <si>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</si>
  <si>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</si>
  <si>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</si>
  <si>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</si>
  <si>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</si>
  <si>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</si>
  <si>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</si>
  <si>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</si>
  <si>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</si>
  <si>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</si>
  <si>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</si>
  <si>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</si>
  <si>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</si>
  <si>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</si>
  <si>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</si>
  <si>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</si>
  <si>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</si>
  <si>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</si>
  <si>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</si>
  <si>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</si>
  <si>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</si>
  <si>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</si>
  <si>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</si>
  <si>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</si>
  <si>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</si>
  <si>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</si>
  <si>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</si>
  <si>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</si>
  <si>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</si>
  <si>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</si>
  <si>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</si>
  <si>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</si>
  <si>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</si>
  <si>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</si>
  <si>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</si>
  <si>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</si>
  <si>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</si>
  <si>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</si>
  <si>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</si>
  <si>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</si>
  <si>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</si>
  <si>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</si>
  <si>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</si>
  <si>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t>JULIO</t>
  </si>
  <si>
    <t>AGOSTO</t>
  </si>
  <si>
    <t>SEPTIEMBRE</t>
  </si>
  <si>
    <t>NOVIEMBRE</t>
  </si>
  <si>
    <t>LIC. HILDA GONZALEZ</t>
  </si>
  <si>
    <t xml:space="preserve">ENC. ADM  Y FINANCIERA </t>
  </si>
  <si>
    <t>OCTUBRE</t>
  </si>
  <si>
    <t>CORRESPONDIENTE A OCTUBRE 2024</t>
  </si>
  <si>
    <t>LIC. MAGALYS FERNADEZ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</si>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</sst>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43" fontId="24" fillId="3" borderId="0" xfId="1" applyFont="1" applyFill="1" applyAlignment="1">
      <alignment horizontal="center" vertical="center"/>
    </xf>
    <xf numFmtId="43" fontId="31" fillId="5" borderId="16" xfId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26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5" t="s">
        <v>97</v>
      </c>
      <c r="D3" s="106"/>
      <c r="E3" s="106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5" t="s">
        <v>98</v>
      </c>
      <c r="D4" s="106"/>
      <c r="E4" s="106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7" t="s">
        <v>99</v>
      </c>
      <c r="D5" s="108"/>
      <c r="E5" s="108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7" t="s">
        <v>76</v>
      </c>
      <c r="D6" s="108"/>
      <c r="E6" s="108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7" t="s">
        <v>77</v>
      </c>
      <c r="D7" s="108"/>
      <c r="E7" s="108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7"/>
      <c r="D8" s="108"/>
      <c r="E8" s="108"/>
    </row>
    <row r="9" spans="2:16" ht="15" customHeight="1" x14ac:dyDescent="0.25">
      <c r="C9" s="109" t="s">
        <v>66</v>
      </c>
      <c r="D9" s="110" t="s">
        <v>94</v>
      </c>
      <c r="E9" s="110" t="s">
        <v>93</v>
      </c>
      <c r="F9" s="7"/>
    </row>
    <row r="10" spans="2:16" ht="23.25" customHeight="1" x14ac:dyDescent="0.25">
      <c r="C10" s="109"/>
      <c r="D10" s="111"/>
      <c r="E10" s="111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8" t="s">
        <v>106</v>
      </c>
      <c r="E91" s="118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2" t="s">
        <v>95</v>
      </c>
      <c r="D95" s="113"/>
      <c r="E95" s="114"/>
    </row>
    <row r="96" spans="3:5" ht="29.25" customHeight="1" x14ac:dyDescent="0.25">
      <c r="C96" s="115" t="s">
        <v>102</v>
      </c>
      <c r="D96" s="116"/>
      <c r="E96" s="117"/>
    </row>
    <row r="97" spans="3:5" ht="45" customHeight="1" x14ac:dyDescent="0.25">
      <c r="C97" s="112" t="s">
        <v>96</v>
      </c>
      <c r="D97" s="113"/>
      <c r="E97" s="114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5" t="s">
        <v>97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2:27" ht="15.75" customHeight="1" x14ac:dyDescent="0.25">
      <c r="B2" s="105" t="s">
        <v>98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2:27" x14ac:dyDescent="0.25">
      <c r="B3" s="131" t="s">
        <v>121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</row>
    <row r="4" spans="2:27" ht="15.75" customHeight="1" x14ac:dyDescent="0.25">
      <c r="B4" s="122" t="s">
        <v>92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</row>
    <row r="5" spans="2:27" ht="15.75" customHeight="1" x14ac:dyDescent="0.25">
      <c r="B5" s="122" t="s">
        <v>77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2:27" x14ac:dyDescent="0.25">
      <c r="B6" s="132" t="s">
        <v>100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</row>
    <row r="7" spans="2:27" ht="25.5" customHeight="1" x14ac:dyDescent="0.25">
      <c r="B7" s="128" t="s">
        <v>66</v>
      </c>
      <c r="C7" s="129" t="s">
        <v>94</v>
      </c>
      <c r="D7" s="129" t="s">
        <v>93</v>
      </c>
      <c r="E7" s="129" t="s">
        <v>119</v>
      </c>
      <c r="F7" s="124" t="s">
        <v>91</v>
      </c>
      <c r="G7" s="125"/>
      <c r="H7" s="125"/>
      <c r="I7" s="125"/>
      <c r="J7" s="126"/>
      <c r="K7" s="126"/>
      <c r="L7" s="126"/>
      <c r="M7" s="126"/>
      <c r="N7" s="126"/>
      <c r="O7" s="126"/>
      <c r="P7" s="126"/>
      <c r="Q7" s="126"/>
      <c r="R7" s="127"/>
    </row>
    <row r="8" spans="2:27" ht="25.5" customHeight="1" x14ac:dyDescent="0.25">
      <c r="B8" s="128"/>
      <c r="C8" s="130"/>
      <c r="D8" s="130"/>
      <c r="E8" s="130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19" t="s">
        <v>124</v>
      </c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</row>
    <row r="89" spans="2:18" ht="15.75" customHeight="1" x14ac:dyDescent="0.3">
      <c r="B89" s="120" t="s">
        <v>127</v>
      </c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</row>
    <row r="90" spans="2:18" ht="18.75" x14ac:dyDescent="0.3">
      <c r="B90" s="121" t="s">
        <v>122</v>
      </c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19" t="s">
        <v>123</v>
      </c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</row>
    <row r="98" spans="2:18" ht="22.5" customHeight="1" x14ac:dyDescent="0.3">
      <c r="B98" s="120" t="s">
        <v>125</v>
      </c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</row>
    <row r="99" spans="2:18" ht="18.75" x14ac:dyDescent="0.3">
      <c r="B99" s="121" t="s">
        <v>126</v>
      </c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</row>
  </sheetData>
  <mergeCells count="17">
    <mergeCell ref="B1:R1"/>
    <mergeCell ref="B2:R2"/>
    <mergeCell ref="B7:B8"/>
    <mergeCell ref="C7:C8"/>
    <mergeCell ref="D7:D8"/>
    <mergeCell ref="B3:R3"/>
    <mergeCell ref="B4:R4"/>
    <mergeCell ref="B6:R6"/>
    <mergeCell ref="E7:E8"/>
    <mergeCell ref="B97:R97"/>
    <mergeCell ref="B98:R98"/>
    <mergeCell ref="B99:R99"/>
    <mergeCell ref="B5:R5"/>
    <mergeCell ref="F7:R7"/>
    <mergeCell ref="B88:R88"/>
    <mergeCell ref="B89:R89"/>
    <mergeCell ref="B90:R90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I104"/>
  <sheetViews>
    <sheetView showGridLines="0" tabSelected="1" topLeftCell="B1" zoomScale="93" zoomScaleNormal="93" workbookViewId="0">
      <selection activeCell="B92" sqref="B92"/>
    </sheetView>
  </sheetViews>
  <sheetFormatPr baseColWidth="10" defaultColWidth="11.42578125" defaultRowHeight="15" x14ac:dyDescent="0.25"/>
  <cols>
    <col min="1" max="1" width="0.5703125" customWidth="1"/>
    <col min="2" max="2" width="72.7109375" customWidth="1"/>
    <col min="3" max="3" width="15.42578125" customWidth="1"/>
    <col min="4" max="4" width="13.140625" customWidth="1"/>
    <col min="5" max="5" width="14.85546875" customWidth="1"/>
    <col min="6" max="6" width="17.5703125" customWidth="1"/>
    <col min="7" max="7" width="15.28515625" customWidth="1"/>
    <col min="8" max="8" width="16.85546875" customWidth="1"/>
    <col min="9" max="9" width="16.42578125" customWidth="1"/>
    <col min="10" max="10" width="17.28515625" customWidth="1"/>
    <col min="11" max="11" width="13.42578125" customWidth="1"/>
    <col min="12" max="16" width="13.7109375" hidden="1" customWidth="1"/>
    <col min="17" max="17" width="16.42578125" hidden="1" customWidth="1"/>
    <col min="18" max="18" width="16.140625" hidden="1" customWidth="1"/>
    <col min="19" max="19" width="16.42578125" hidden="1" customWidth="1"/>
    <col min="20" max="20" width="16" customWidth="1"/>
    <col min="21" max="21" width="0.140625" hidden="1" customWidth="1"/>
    <col min="22" max="22" width="0.5703125" hidden="1" customWidth="1"/>
    <col min="23" max="25" width="14.85546875" customWidth="1"/>
    <col min="26" max="26" width="15.5703125" customWidth="1"/>
    <col min="29" max="29" width="16" bestFit="1" customWidth="1"/>
  </cols>
  <sheetData>
    <row r="1" spans="2:35" ht="20.25" customHeight="1" x14ac:dyDescent="0.25">
      <c r="B1" s="105" t="s">
        <v>97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2:35" ht="15.75" customHeight="1" x14ac:dyDescent="0.25">
      <c r="B2" s="105" t="s">
        <v>98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spans="2:35" x14ac:dyDescent="0.25">
      <c r="B3" s="134" t="s">
        <v>137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</row>
    <row r="4" spans="2:35" ht="15.75" customHeight="1" x14ac:dyDescent="0.25">
      <c r="B4" s="107" t="s">
        <v>92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2:35" ht="15.75" customHeight="1" x14ac:dyDescent="0.25">
      <c r="B5" s="107" t="s">
        <v>77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2:35" x14ac:dyDescent="0.25">
      <c r="B6" s="132">
        <v>102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</row>
    <row r="7" spans="2:35" ht="25.5" customHeight="1" x14ac:dyDescent="0.25">
      <c r="B7" s="128" t="s">
        <v>66</v>
      </c>
      <c r="C7" s="129" t="s">
        <v>94</v>
      </c>
      <c r="D7" s="129" t="s">
        <v>93</v>
      </c>
      <c r="E7" s="129" t="s">
        <v>119</v>
      </c>
      <c r="F7" s="124" t="s">
        <v>91</v>
      </c>
      <c r="G7" s="125"/>
      <c r="H7" s="125"/>
      <c r="I7" s="125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7"/>
    </row>
    <row r="8" spans="2:35" ht="25.5" customHeight="1" x14ac:dyDescent="0.25">
      <c r="B8" s="128"/>
      <c r="C8" s="130"/>
      <c r="D8" s="130"/>
      <c r="E8" s="130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130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131</v>
      </c>
      <c r="S8" s="75" t="s">
        <v>132</v>
      </c>
      <c r="T8" s="75" t="s">
        <v>130</v>
      </c>
      <c r="U8" s="75" t="s">
        <v>133</v>
      </c>
      <c r="V8" s="75" t="s">
        <v>130</v>
      </c>
      <c r="W8" s="75" t="s">
        <v>131</v>
      </c>
      <c r="X8" s="75" t="s">
        <v>132</v>
      </c>
      <c r="Y8" s="75" t="s">
        <v>136</v>
      </c>
      <c r="Z8" s="75" t="s">
        <v>78</v>
      </c>
    </row>
    <row r="9" spans="2:35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7"/>
      <c r="AB9" s="7"/>
      <c r="AC9" s="7"/>
      <c r="AD9" s="7"/>
      <c r="AE9" s="7"/>
      <c r="AF9" s="7"/>
      <c r="AG9" s="7"/>
      <c r="AH9" s="7"/>
      <c r="AI9" s="7"/>
    </row>
    <row r="10" spans="2:35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62"/>
      <c r="AA10" s="7"/>
      <c r="AB10" s="7"/>
      <c r="AC10" s="7"/>
      <c r="AD10" s="7"/>
      <c r="AE10" s="7"/>
      <c r="AF10" s="7"/>
      <c r="AG10" s="7"/>
      <c r="AH10" s="7"/>
      <c r="AI10" s="7"/>
    </row>
    <row r="11" spans="2:35" ht="15" customHeight="1" x14ac:dyDescent="0.25">
      <c r="B11" s="68" t="s">
        <v>2</v>
      </c>
      <c r="C11" s="56">
        <v>78550000</v>
      </c>
      <c r="D11" s="63">
        <v>0</v>
      </c>
      <c r="E11" s="63">
        <v>0</v>
      </c>
      <c r="F11" s="63">
        <v>36466.67</v>
      </c>
      <c r="G11" s="63">
        <v>429147.67</v>
      </c>
      <c r="H11" s="64">
        <v>819156.7</v>
      </c>
      <c r="I11" s="63">
        <v>509260.39</v>
      </c>
      <c r="J11" s="63">
        <f>635488.84+778604.99</f>
        <v>1414093.83</v>
      </c>
      <c r="K11" s="63">
        <v>130612.25</v>
      </c>
      <c r="L11" s="63"/>
      <c r="M11" s="63"/>
      <c r="N11" s="63"/>
      <c r="O11" s="63"/>
      <c r="P11" s="63"/>
      <c r="Q11" s="63"/>
      <c r="R11" s="63"/>
      <c r="S11" s="63"/>
      <c r="T11" s="63">
        <v>152612.25</v>
      </c>
      <c r="U11" s="63"/>
      <c r="V11" s="63"/>
      <c r="W11" s="103">
        <v>249758.44</v>
      </c>
      <c r="X11" s="103">
        <v>482902.63</v>
      </c>
      <c r="Y11" s="103">
        <v>664209.03</v>
      </c>
      <c r="Z11" s="71">
        <f>+SUM(F11:X11)</f>
        <v>4224010.83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2:35" s="26" customFormat="1" ht="15" customHeight="1" x14ac:dyDescent="0.2">
      <c r="B12" s="68" t="s">
        <v>3</v>
      </c>
      <c r="C12" s="56">
        <v>12720000</v>
      </c>
      <c r="D12" s="63">
        <v>0</v>
      </c>
      <c r="E12" s="63">
        <v>0</v>
      </c>
      <c r="F12" s="63"/>
      <c r="G12" s="63"/>
      <c r="H12" s="64"/>
      <c r="I12" s="63"/>
      <c r="J12" s="63">
        <f>104000+3974276.89</f>
        <v>4078276.89</v>
      </c>
      <c r="K12" s="63">
        <v>632548.49</v>
      </c>
      <c r="L12" s="63"/>
      <c r="M12" s="63"/>
      <c r="N12" s="63"/>
      <c r="O12" s="63"/>
      <c r="P12" s="63"/>
      <c r="Q12" s="63"/>
      <c r="R12" s="63"/>
      <c r="S12" s="63"/>
      <c r="T12" s="63">
        <v>173000</v>
      </c>
      <c r="U12" s="63"/>
      <c r="V12" s="63"/>
      <c r="W12" s="103"/>
      <c r="X12" s="103"/>
      <c r="Y12" s="103"/>
      <c r="Z12" s="71">
        <f>+SUM(F12:X12)</f>
        <v>4883825.38</v>
      </c>
      <c r="AA12" s="56"/>
      <c r="AB12" s="57"/>
      <c r="AC12" s="58"/>
      <c r="AD12" s="58"/>
      <c r="AE12" s="59"/>
      <c r="AF12" s="58"/>
      <c r="AG12" s="58"/>
      <c r="AH12" s="58"/>
      <c r="AI12" s="58"/>
    </row>
    <row r="13" spans="2:35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103"/>
      <c r="X13" s="103"/>
      <c r="Y13" s="103"/>
      <c r="Z13" s="71">
        <f>+SUM(F13:V13)</f>
        <v>0</v>
      </c>
    </row>
    <row r="14" spans="2:35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/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103"/>
      <c r="X14" s="103"/>
      <c r="Y14" s="103"/>
      <c r="Z14" s="71">
        <f>+SUM(F14:V14)</f>
        <v>0</v>
      </c>
    </row>
    <row r="15" spans="2:35" s="26" customFormat="1" ht="15" customHeight="1" x14ac:dyDescent="0.2">
      <c r="B15" s="68" t="s">
        <v>6</v>
      </c>
      <c r="C15" s="56">
        <v>9808000</v>
      </c>
      <c r="D15" s="63">
        <v>0</v>
      </c>
      <c r="E15" s="63">
        <v>0</v>
      </c>
      <c r="F15" s="63"/>
      <c r="G15" s="63">
        <v>14441.4</v>
      </c>
      <c r="H15" s="64"/>
      <c r="I15" s="63">
        <v>9940</v>
      </c>
      <c r="J15" s="63">
        <v>43665</v>
      </c>
      <c r="K15" s="63"/>
      <c r="L15" s="63"/>
      <c r="M15" s="63"/>
      <c r="N15" s="63"/>
      <c r="O15" s="63"/>
      <c r="P15" s="63"/>
      <c r="Q15" s="63"/>
      <c r="R15" s="63"/>
      <c r="S15" s="63"/>
      <c r="T15" s="63">
        <v>67.739999999999995</v>
      </c>
      <c r="U15" s="63"/>
      <c r="V15" s="63"/>
      <c r="W15" s="103"/>
      <c r="X15" s="103"/>
      <c r="Y15" s="103"/>
      <c r="Z15" s="71">
        <f t="shared" ref="Z15:Z20" si="0">+SUM(F15:X15)</f>
        <v>68114.14</v>
      </c>
    </row>
    <row r="16" spans="2:35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103"/>
      <c r="X16" s="103"/>
      <c r="Y16" s="103"/>
      <c r="Z16" s="71">
        <f t="shared" si="0"/>
        <v>0</v>
      </c>
    </row>
    <row r="17" spans="2:26" s="26" customFormat="1" ht="15" customHeight="1" x14ac:dyDescent="0.2">
      <c r="B17" s="68" t="s">
        <v>8</v>
      </c>
      <c r="C17" s="56">
        <v>5205200</v>
      </c>
      <c r="D17" s="63">
        <v>0</v>
      </c>
      <c r="E17" s="63">
        <v>0</v>
      </c>
      <c r="F17" s="63">
        <v>36696.300000000003</v>
      </c>
      <c r="G17" s="63">
        <v>14600</v>
      </c>
      <c r="H17" s="64">
        <v>29400</v>
      </c>
      <c r="I17" s="63">
        <v>17600</v>
      </c>
      <c r="J17" s="63">
        <v>22000</v>
      </c>
      <c r="K17" s="63">
        <v>22000</v>
      </c>
      <c r="L17" s="63"/>
      <c r="M17" s="63"/>
      <c r="N17" s="63"/>
      <c r="O17" s="63"/>
      <c r="P17" s="63"/>
      <c r="Q17" s="63"/>
      <c r="R17" s="63"/>
      <c r="S17" s="63"/>
      <c r="T17" s="63">
        <v>22000</v>
      </c>
      <c r="U17" s="63"/>
      <c r="V17" s="63"/>
      <c r="W17" s="103"/>
      <c r="X17" s="103">
        <v>22000</v>
      </c>
      <c r="Y17" s="103"/>
      <c r="Z17" s="71">
        <f t="shared" si="0"/>
        <v>186296.3</v>
      </c>
    </row>
    <row r="18" spans="2:26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>
        <v>473</v>
      </c>
      <c r="G18" s="63"/>
      <c r="H18" s="64">
        <v>5134</v>
      </c>
      <c r="I18" s="63">
        <v>1003</v>
      </c>
      <c r="J18" s="63"/>
      <c r="K18" s="63">
        <v>164828</v>
      </c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103"/>
      <c r="X18" s="103">
        <v>26780.04</v>
      </c>
      <c r="Y18" s="103"/>
      <c r="Z18" s="71">
        <f t="shared" si="0"/>
        <v>198218.04</v>
      </c>
    </row>
    <row r="19" spans="2:26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>
        <v>10200</v>
      </c>
      <c r="G19" s="63">
        <v>55900</v>
      </c>
      <c r="H19" s="64">
        <v>36500</v>
      </c>
      <c r="I19" s="63">
        <v>213351</v>
      </c>
      <c r="J19" s="63"/>
      <c r="K19" s="63">
        <v>24510</v>
      </c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103"/>
      <c r="X19" s="103"/>
      <c r="Y19" s="103"/>
      <c r="Z19" s="71">
        <f t="shared" si="0"/>
        <v>340461</v>
      </c>
    </row>
    <row r="20" spans="2:26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>
        <v>4060</v>
      </c>
      <c r="G20" s="63">
        <v>460</v>
      </c>
      <c r="H20" s="64">
        <v>9271.06</v>
      </c>
      <c r="I20" s="63">
        <v>4556.91</v>
      </c>
      <c r="J20" s="63">
        <v>393788.89</v>
      </c>
      <c r="K20" s="63">
        <v>2072</v>
      </c>
      <c r="L20" s="63"/>
      <c r="M20" s="63"/>
      <c r="N20" s="63"/>
      <c r="O20" s="63"/>
      <c r="P20" s="63"/>
      <c r="Q20" s="63"/>
      <c r="R20" s="63"/>
      <c r="S20" s="63"/>
      <c r="T20" s="63">
        <v>24122</v>
      </c>
      <c r="U20" s="63"/>
      <c r="V20" s="63"/>
      <c r="W20" s="103"/>
      <c r="X20" s="103">
        <v>6889</v>
      </c>
      <c r="Y20" s="103"/>
      <c r="Z20" s="71">
        <f t="shared" si="0"/>
        <v>445219.86</v>
      </c>
    </row>
    <row r="21" spans="2:26" s="26" customFormat="1" ht="15" customHeight="1" x14ac:dyDescent="0.2">
      <c r="B21" s="68" t="s">
        <v>12</v>
      </c>
      <c r="C21" s="56">
        <v>300000</v>
      </c>
      <c r="D21" s="63">
        <v>0</v>
      </c>
      <c r="E21" s="63">
        <v>0</v>
      </c>
      <c r="F21" s="63"/>
      <c r="G21" s="63"/>
      <c r="H21" s="64">
        <v>249201.5</v>
      </c>
      <c r="I21" s="63">
        <v>11121.5</v>
      </c>
      <c r="J21" s="63">
        <v>63866.12</v>
      </c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103"/>
      <c r="X21" s="103"/>
      <c r="Y21" s="103"/>
      <c r="Z21" s="71">
        <f>+SUM(F21:V21)</f>
        <v>324189.12</v>
      </c>
    </row>
    <row r="22" spans="2:26" s="26" customFormat="1" ht="15" customHeight="1" x14ac:dyDescent="0.2">
      <c r="B22" s="68" t="s">
        <v>13</v>
      </c>
      <c r="C22" s="56">
        <v>2600000</v>
      </c>
      <c r="D22" s="63">
        <v>0</v>
      </c>
      <c r="E22" s="63">
        <v>0</v>
      </c>
      <c r="F22" s="63"/>
      <c r="G22" s="63"/>
      <c r="H22" s="64"/>
      <c r="I22" s="63"/>
      <c r="J22" s="63">
        <v>486422.04</v>
      </c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103">
        <v>6630.32</v>
      </c>
      <c r="X22" s="103"/>
      <c r="Y22" s="103"/>
      <c r="Z22" s="71">
        <f t="shared" ref="Z22:Z29" si="1">+SUM(F22:X22)</f>
        <v>493052.36</v>
      </c>
    </row>
    <row r="23" spans="2:26" s="26" customFormat="1" ht="21.75" customHeight="1" x14ac:dyDescent="0.2">
      <c r="B23" s="67" t="s">
        <v>14</v>
      </c>
      <c r="C23" s="72">
        <v>640000</v>
      </c>
      <c r="D23" s="63">
        <v>0</v>
      </c>
      <c r="E23" s="63">
        <v>0</v>
      </c>
      <c r="F23" s="63">
        <v>22700.03</v>
      </c>
      <c r="G23" s="63">
        <v>11300</v>
      </c>
      <c r="H23" s="64">
        <v>13195.63</v>
      </c>
      <c r="I23" s="63">
        <v>34017</v>
      </c>
      <c r="J23" s="63">
        <f>14629.42+36580</f>
        <v>51209.42</v>
      </c>
      <c r="K23" s="63">
        <v>50145.99</v>
      </c>
      <c r="L23" s="63"/>
      <c r="M23" s="63"/>
      <c r="N23" s="63"/>
      <c r="O23" s="63"/>
      <c r="P23" s="63"/>
      <c r="Q23" s="63"/>
      <c r="R23" s="63"/>
      <c r="S23" s="63"/>
      <c r="T23" s="63">
        <v>90668.99</v>
      </c>
      <c r="U23" s="63"/>
      <c r="V23" s="63"/>
      <c r="W23" s="103">
        <v>27258</v>
      </c>
      <c r="X23" s="103">
        <v>59703.16</v>
      </c>
      <c r="Y23" s="103">
        <v>247210</v>
      </c>
      <c r="Z23" s="71">
        <f t="shared" si="1"/>
        <v>360198.22</v>
      </c>
    </row>
    <row r="24" spans="2:26" s="26" customFormat="1" ht="15" customHeight="1" x14ac:dyDescent="0.2">
      <c r="B24" s="67" t="s">
        <v>15</v>
      </c>
      <c r="C24" s="73">
        <v>1318000</v>
      </c>
      <c r="D24" s="63">
        <v>0</v>
      </c>
      <c r="E24" s="63">
        <v>0</v>
      </c>
      <c r="F24" s="63">
        <v>50741.599999999999</v>
      </c>
      <c r="G24" s="63">
        <v>16683.05</v>
      </c>
      <c r="H24" s="64">
        <v>423438.91</v>
      </c>
      <c r="I24" s="63">
        <v>292328.89</v>
      </c>
      <c r="J24" s="63">
        <f>30000+164291.09</f>
        <v>194291.09</v>
      </c>
      <c r="K24" s="63">
        <v>3000</v>
      </c>
      <c r="L24" s="101"/>
      <c r="M24" s="63"/>
      <c r="N24" s="63"/>
      <c r="O24" s="63"/>
      <c r="P24" s="63"/>
      <c r="Q24" s="63"/>
      <c r="R24" s="63"/>
      <c r="S24" s="63"/>
      <c r="T24" s="63">
        <v>15062.25</v>
      </c>
      <c r="U24" s="63"/>
      <c r="V24" s="63"/>
      <c r="W24" s="103">
        <v>28550.59</v>
      </c>
      <c r="X24" s="103">
        <v>164757.09</v>
      </c>
      <c r="Y24" s="103">
        <v>113461.12</v>
      </c>
      <c r="Z24" s="71">
        <f t="shared" si="1"/>
        <v>1188853.47</v>
      </c>
    </row>
    <row r="25" spans="2:26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>
        <v>14300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103">
        <v>90625</v>
      </c>
      <c r="X25" s="103"/>
      <c r="Y25" s="103">
        <v>407542.5</v>
      </c>
      <c r="Z25" s="71">
        <f t="shared" si="1"/>
        <v>104925</v>
      </c>
    </row>
    <row r="26" spans="2:26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103"/>
      <c r="X26" s="103"/>
      <c r="Y26" s="103"/>
      <c r="Z26" s="71">
        <f t="shared" si="1"/>
        <v>0</v>
      </c>
    </row>
    <row r="27" spans="2:26" s="26" customFormat="1" ht="15" customHeight="1" x14ac:dyDescent="0.2">
      <c r="B27" s="70" t="s">
        <v>18</v>
      </c>
      <c r="C27" s="56">
        <v>18180000</v>
      </c>
      <c r="D27" s="63">
        <v>0</v>
      </c>
      <c r="E27" s="63"/>
      <c r="F27" s="63">
        <v>768368.79</v>
      </c>
      <c r="G27" s="63">
        <v>785885.15</v>
      </c>
      <c r="H27" s="64">
        <v>751503.02</v>
      </c>
      <c r="I27" s="63">
        <v>1104109.1499999999</v>
      </c>
      <c r="J27" s="63">
        <f>369691.16+714000</f>
        <v>1083691.1599999999</v>
      </c>
      <c r="K27" s="63">
        <v>356243.37</v>
      </c>
      <c r="L27" s="63"/>
      <c r="M27" s="63"/>
      <c r="N27" s="63"/>
      <c r="O27" s="63"/>
      <c r="P27" s="63"/>
      <c r="Q27" s="63"/>
      <c r="R27" s="63"/>
      <c r="S27" s="63"/>
      <c r="T27" s="63">
        <v>22119.34</v>
      </c>
      <c r="U27" s="63"/>
      <c r="V27" s="63"/>
      <c r="W27" s="103">
        <v>272600</v>
      </c>
      <c r="X27" s="103">
        <v>17067.740000000002</v>
      </c>
      <c r="Y27" s="103"/>
      <c r="Z27" s="71">
        <f t="shared" si="1"/>
        <v>5161587.72</v>
      </c>
    </row>
    <row r="28" spans="2:26" s="26" customFormat="1" ht="15" customHeight="1" x14ac:dyDescent="0.2">
      <c r="B28" s="70" t="s">
        <v>19</v>
      </c>
      <c r="C28" s="56">
        <v>552000</v>
      </c>
      <c r="D28" s="63">
        <v>0</v>
      </c>
      <c r="E28" s="63">
        <v>0</v>
      </c>
      <c r="F28" s="63">
        <v>897</v>
      </c>
      <c r="G28" s="63"/>
      <c r="H28" s="64">
        <v>3773.5</v>
      </c>
      <c r="I28" s="63">
        <v>47211.24</v>
      </c>
      <c r="J28" s="63">
        <v>3000</v>
      </c>
      <c r="K28" s="63"/>
      <c r="L28" s="63"/>
      <c r="M28" s="63"/>
      <c r="N28" s="63"/>
      <c r="O28" s="63"/>
      <c r="P28" s="63"/>
      <c r="Q28" s="63"/>
      <c r="R28" s="63"/>
      <c r="S28" s="63"/>
      <c r="T28" s="63">
        <v>12576</v>
      </c>
      <c r="U28" s="63"/>
      <c r="V28" s="63"/>
      <c r="W28" s="103">
        <v>224367.56</v>
      </c>
      <c r="X28" s="103"/>
      <c r="Y28" s="103">
        <v>12778.98</v>
      </c>
      <c r="Z28" s="71">
        <f t="shared" si="1"/>
        <v>291825.3</v>
      </c>
    </row>
    <row r="29" spans="2:26" s="26" customFormat="1" ht="15" customHeight="1" x14ac:dyDescent="0.2">
      <c r="B29" s="70" t="s">
        <v>20</v>
      </c>
      <c r="C29" s="56">
        <v>740000</v>
      </c>
      <c r="D29" s="63">
        <v>0</v>
      </c>
      <c r="E29" s="63">
        <v>0</v>
      </c>
      <c r="F29" s="63">
        <v>160</v>
      </c>
      <c r="G29" s="63"/>
      <c r="H29" s="64">
        <v>67371</v>
      </c>
      <c r="I29" s="63"/>
      <c r="J29" s="63">
        <v>1919.95</v>
      </c>
      <c r="K29" s="63">
        <v>215232</v>
      </c>
      <c r="L29" s="63"/>
      <c r="M29" s="63"/>
      <c r="N29" s="63"/>
      <c r="O29" s="63"/>
      <c r="P29" s="63"/>
      <c r="Q29" s="63"/>
      <c r="R29" s="63"/>
      <c r="S29" s="63"/>
      <c r="T29" s="63">
        <v>25202.2</v>
      </c>
      <c r="U29" s="63"/>
      <c r="V29" s="63"/>
      <c r="W29" s="103">
        <v>737.5</v>
      </c>
      <c r="X29" s="103">
        <v>4795.8500000000004</v>
      </c>
      <c r="Y29" s="103">
        <v>235351</v>
      </c>
      <c r="Z29" s="71">
        <f t="shared" si="1"/>
        <v>315418.5</v>
      </c>
    </row>
    <row r="30" spans="2:26" s="26" customFormat="1" ht="15" customHeight="1" x14ac:dyDescent="0.2">
      <c r="B30" s="70" t="s">
        <v>21</v>
      </c>
      <c r="C30" s="56">
        <v>160000</v>
      </c>
      <c r="D30" s="63">
        <v>0</v>
      </c>
      <c r="E30" s="63">
        <v>0</v>
      </c>
      <c r="F30" s="63">
        <v>8256.67</v>
      </c>
      <c r="G30" s="63"/>
      <c r="H30" s="64">
        <v>4216.91</v>
      </c>
      <c r="I30" s="63">
        <v>24953.17</v>
      </c>
      <c r="J30" s="63">
        <v>2610.75</v>
      </c>
      <c r="K30" s="63">
        <v>7144.76</v>
      </c>
      <c r="L30" s="63"/>
      <c r="M30" s="63"/>
      <c r="N30" s="63"/>
      <c r="O30" s="63"/>
      <c r="P30" s="63"/>
      <c r="Q30" s="63"/>
      <c r="R30" s="63"/>
      <c r="S30" s="63"/>
      <c r="T30" s="63">
        <v>11666.26</v>
      </c>
      <c r="U30" s="63"/>
      <c r="V30" s="63"/>
      <c r="W30" s="103">
        <v>41225</v>
      </c>
      <c r="X30" s="103"/>
      <c r="Y30" s="103"/>
      <c r="Z30" s="71">
        <f>+SUM(F30:V30)</f>
        <v>58848.520000000004</v>
      </c>
    </row>
    <row r="31" spans="2:26" s="26" customFormat="1" ht="15" customHeight="1" x14ac:dyDescent="0.2">
      <c r="B31" s="70" t="s">
        <v>22</v>
      </c>
      <c r="C31" s="56">
        <v>810000</v>
      </c>
      <c r="D31" s="63">
        <v>0</v>
      </c>
      <c r="E31" s="63">
        <v>0</v>
      </c>
      <c r="F31" s="63">
        <v>1516</v>
      </c>
      <c r="G31" s="63">
        <v>2382.67</v>
      </c>
      <c r="H31" s="64">
        <v>143298.6</v>
      </c>
      <c r="I31" s="63">
        <v>27044.880000000001</v>
      </c>
      <c r="J31" s="63">
        <v>3643.68</v>
      </c>
      <c r="K31" s="63">
        <v>4501.01</v>
      </c>
      <c r="L31" s="63"/>
      <c r="M31" s="63"/>
      <c r="N31" s="63"/>
      <c r="O31" s="63"/>
      <c r="P31" s="63"/>
      <c r="Q31" s="63"/>
      <c r="R31" s="63"/>
      <c r="S31" s="63"/>
      <c r="T31" s="63">
        <v>1000.02</v>
      </c>
      <c r="U31" s="63"/>
      <c r="V31" s="63"/>
      <c r="W31" s="103">
        <v>172333.1</v>
      </c>
      <c r="X31" s="103">
        <v>16722.43</v>
      </c>
      <c r="Y31" s="103">
        <v>23447.42</v>
      </c>
      <c r="Z31" s="71">
        <f>SUM(F31:U31)</f>
        <v>183386.86000000002</v>
      </c>
    </row>
    <row r="32" spans="2:26" s="26" customFormat="1" ht="15" customHeight="1" x14ac:dyDescent="0.2">
      <c r="B32" s="70" t="s">
        <v>23</v>
      </c>
      <c r="C32" s="56">
        <v>3800000</v>
      </c>
      <c r="D32" s="63">
        <v>0</v>
      </c>
      <c r="E32" s="63">
        <v>0</v>
      </c>
      <c r="F32" s="63">
        <v>11064.97</v>
      </c>
      <c r="G32" s="63">
        <v>21949.85</v>
      </c>
      <c r="H32" s="64">
        <v>1282217.56</v>
      </c>
      <c r="I32" s="63">
        <v>568283.05000000005</v>
      </c>
      <c r="J32" s="63">
        <f>13855.46+5836.7</f>
        <v>19692.16</v>
      </c>
      <c r="K32" s="63">
        <v>666249.06999999995</v>
      </c>
      <c r="L32" s="63"/>
      <c r="M32" s="63"/>
      <c r="N32" s="63"/>
      <c r="O32" s="63"/>
      <c r="P32" s="63"/>
      <c r="Q32" s="63"/>
      <c r="R32" s="63"/>
      <c r="S32" s="63"/>
      <c r="T32" s="63">
        <v>155883.85</v>
      </c>
      <c r="U32" s="63"/>
      <c r="V32" s="63"/>
      <c r="W32" s="103">
        <v>443626.05</v>
      </c>
      <c r="X32" s="103">
        <v>284989.71000000002</v>
      </c>
      <c r="Y32" s="103">
        <v>511102.84</v>
      </c>
      <c r="Z32" s="71">
        <f>+SUM(F32:V32)</f>
        <v>2725340.5100000002</v>
      </c>
    </row>
    <row r="33" spans="2:26" s="26" customFormat="1" ht="15" customHeight="1" x14ac:dyDescent="0.2">
      <c r="B33" s="70" t="s">
        <v>24</v>
      </c>
      <c r="C33" s="56">
        <v>4032000</v>
      </c>
      <c r="D33" s="63">
        <v>0</v>
      </c>
      <c r="E33" s="63">
        <v>0</v>
      </c>
      <c r="F33" s="63">
        <v>27852.19</v>
      </c>
      <c r="G33" s="63">
        <v>3773.8</v>
      </c>
      <c r="H33" s="64">
        <v>1019868.02</v>
      </c>
      <c r="I33" s="63">
        <v>318456.31</v>
      </c>
      <c r="J33" s="63">
        <v>1652</v>
      </c>
      <c r="K33" s="63">
        <v>237373</v>
      </c>
      <c r="L33" s="63"/>
      <c r="M33" s="63"/>
      <c r="N33" s="63"/>
      <c r="O33" s="63"/>
      <c r="P33" s="63"/>
      <c r="Q33" s="63"/>
      <c r="R33" s="63"/>
      <c r="S33" s="63"/>
      <c r="T33" s="63">
        <v>225931.47</v>
      </c>
      <c r="U33" s="63"/>
      <c r="V33" s="63"/>
      <c r="W33" s="103">
        <v>319560.52</v>
      </c>
      <c r="X33" s="103">
        <v>835647.98</v>
      </c>
      <c r="Y33" s="103">
        <v>423319.71</v>
      </c>
      <c r="Z33" s="71">
        <f>+SUM(F33:U33)</f>
        <v>1834906.79</v>
      </c>
    </row>
    <row r="34" spans="2:26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103"/>
      <c r="X34" s="103"/>
      <c r="Y34" s="103"/>
      <c r="Z34" s="71">
        <f>+SUM(F34:V34)</f>
        <v>0</v>
      </c>
    </row>
    <row r="35" spans="2:26" s="26" customFormat="1" ht="15" customHeight="1" x14ac:dyDescent="0.2">
      <c r="B35" s="70" t="s">
        <v>26</v>
      </c>
      <c r="C35" s="56">
        <v>5958800</v>
      </c>
      <c r="D35" s="63">
        <v>0</v>
      </c>
      <c r="E35" s="63">
        <v>0</v>
      </c>
      <c r="F35" s="63">
        <v>42841.99</v>
      </c>
      <c r="G35" s="63">
        <v>52051.07</v>
      </c>
      <c r="H35" s="64">
        <v>922719.15</v>
      </c>
      <c r="I35" s="63">
        <v>305328.77</v>
      </c>
      <c r="J35" s="63">
        <f>42653.56+275818.59</f>
        <v>318472.15000000002</v>
      </c>
      <c r="K35" s="63">
        <v>1708769.39</v>
      </c>
      <c r="L35" s="63"/>
      <c r="M35" s="63"/>
      <c r="N35" s="63"/>
      <c r="O35" s="63"/>
      <c r="P35" s="63"/>
      <c r="Q35" s="63"/>
      <c r="R35" s="63"/>
      <c r="S35" s="63"/>
      <c r="T35" s="63">
        <v>236961.25</v>
      </c>
      <c r="U35" s="63"/>
      <c r="V35" s="63"/>
      <c r="W35" s="103">
        <v>787626.64</v>
      </c>
      <c r="X35" s="103">
        <v>352288.77</v>
      </c>
      <c r="Y35" s="103">
        <v>722590.85</v>
      </c>
      <c r="Z35" s="71">
        <f>+SUM(F35:V35)</f>
        <v>3587143.7699999996</v>
      </c>
    </row>
    <row r="36" spans="2:26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103"/>
      <c r="X36" s="103"/>
      <c r="Y36" s="103"/>
      <c r="Z36" s="71">
        <f>+SUM(F37:V37)</f>
        <v>0</v>
      </c>
    </row>
    <row r="37" spans="2:26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103"/>
      <c r="X37" s="103"/>
      <c r="Y37" s="103"/>
      <c r="Z37" s="71">
        <f t="shared" ref="Z37:Z52" si="2">+SUM(F37:Q37)</f>
        <v>0</v>
      </c>
    </row>
    <row r="38" spans="2:26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103"/>
      <c r="X38" s="103"/>
      <c r="Y38" s="103"/>
      <c r="Z38" s="71">
        <f t="shared" si="2"/>
        <v>0</v>
      </c>
    </row>
    <row r="39" spans="2:26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103"/>
      <c r="X39" s="103"/>
      <c r="Y39" s="103"/>
      <c r="Z39" s="71">
        <f t="shared" si="2"/>
        <v>0</v>
      </c>
    </row>
    <row r="40" spans="2:26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103"/>
      <c r="X40" s="103"/>
      <c r="Y40" s="103"/>
      <c r="Z40" s="71">
        <f t="shared" si="2"/>
        <v>0</v>
      </c>
    </row>
    <row r="41" spans="2:26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103"/>
      <c r="X41" s="103"/>
      <c r="Y41" s="103"/>
      <c r="Z41" s="71">
        <f t="shared" si="2"/>
        <v>0</v>
      </c>
    </row>
    <row r="42" spans="2:26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103"/>
      <c r="X42" s="103"/>
      <c r="Y42" s="103"/>
      <c r="Z42" s="71">
        <f t="shared" si="2"/>
        <v>0</v>
      </c>
    </row>
    <row r="43" spans="2:26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103"/>
      <c r="X43" s="103"/>
      <c r="Y43" s="103"/>
      <c r="Z43" s="71">
        <f t="shared" si="2"/>
        <v>0</v>
      </c>
    </row>
    <row r="44" spans="2:26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103"/>
      <c r="X44" s="103"/>
      <c r="Y44" s="103"/>
      <c r="Z44" s="71">
        <f t="shared" si="2"/>
        <v>0</v>
      </c>
    </row>
    <row r="45" spans="2:26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103"/>
      <c r="X45" s="103"/>
      <c r="Y45" s="103"/>
      <c r="Z45" s="71">
        <f t="shared" si="2"/>
        <v>0</v>
      </c>
    </row>
    <row r="46" spans="2:26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103"/>
      <c r="X46" s="103"/>
      <c r="Y46" s="103"/>
      <c r="Z46" s="71">
        <f t="shared" si="2"/>
        <v>0</v>
      </c>
    </row>
    <row r="47" spans="2:26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103"/>
      <c r="X47" s="103"/>
      <c r="Y47" s="103"/>
      <c r="Z47" s="71">
        <f t="shared" si="2"/>
        <v>0</v>
      </c>
    </row>
    <row r="48" spans="2:26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103"/>
      <c r="X48" s="103"/>
      <c r="Y48" s="103"/>
      <c r="Z48" s="71">
        <f t="shared" si="2"/>
        <v>0</v>
      </c>
    </row>
    <row r="49" spans="2:26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103"/>
      <c r="X49" s="103"/>
      <c r="Y49" s="103"/>
      <c r="Z49" s="71">
        <f t="shared" si="2"/>
        <v>0</v>
      </c>
    </row>
    <row r="50" spans="2:26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103"/>
      <c r="X50" s="103"/>
      <c r="Y50" s="103"/>
      <c r="Z50" s="71">
        <f t="shared" si="2"/>
        <v>0</v>
      </c>
    </row>
    <row r="51" spans="2:26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103"/>
      <c r="X51" s="103"/>
      <c r="Y51" s="103"/>
      <c r="Z51" s="71">
        <f t="shared" si="2"/>
        <v>0</v>
      </c>
    </row>
    <row r="52" spans="2:26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103"/>
      <c r="X52" s="103"/>
      <c r="Y52" s="103"/>
      <c r="Z52" s="71">
        <f t="shared" si="2"/>
        <v>0</v>
      </c>
    </row>
    <row r="53" spans="2:26" s="26" customFormat="1" ht="15" customHeight="1" x14ac:dyDescent="0.2">
      <c r="B53" s="70" t="s">
        <v>44</v>
      </c>
      <c r="C53" s="56">
        <v>210000</v>
      </c>
      <c r="D53" s="63">
        <v>0</v>
      </c>
      <c r="E53" s="63">
        <v>0</v>
      </c>
      <c r="F53" s="63"/>
      <c r="G53" s="63"/>
      <c r="H53" s="64">
        <v>45500.01</v>
      </c>
      <c r="I53" s="63">
        <v>97558.6</v>
      </c>
      <c r="J53" s="63">
        <v>94710.46</v>
      </c>
      <c r="K53" s="63">
        <v>32850</v>
      </c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103">
        <v>114283</v>
      </c>
      <c r="X53" s="103">
        <v>33973.760000000002</v>
      </c>
      <c r="Y53" s="103">
        <v>117905.60000000001</v>
      </c>
      <c r="Z53" s="71">
        <f>+SUM(F53:V53)</f>
        <v>270619.07</v>
      </c>
    </row>
    <row r="54" spans="2:26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>
        <v>14750</v>
      </c>
      <c r="U54" s="63"/>
      <c r="V54" s="63"/>
      <c r="W54" s="103"/>
      <c r="X54" s="103"/>
      <c r="Y54" s="103"/>
      <c r="Z54" s="71">
        <f>+SUM(F54:V54)</f>
        <v>14750</v>
      </c>
    </row>
    <row r="55" spans="2:26" s="31" customFormat="1" ht="15" customHeight="1" x14ac:dyDescent="0.2">
      <c r="B55" s="70" t="s">
        <v>46</v>
      </c>
      <c r="C55" s="56">
        <v>8000</v>
      </c>
      <c r="D55" s="63">
        <v>0</v>
      </c>
      <c r="E55" s="63">
        <v>0</v>
      </c>
      <c r="F55" s="63"/>
      <c r="G55" s="63"/>
      <c r="H55" s="64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103"/>
      <c r="X55" s="103">
        <v>1925760</v>
      </c>
      <c r="Y55" s="103"/>
      <c r="Z55" s="71">
        <f>+SUM(F55:V55)</f>
        <v>0</v>
      </c>
    </row>
    <row r="56" spans="2:26" s="31" customFormat="1" ht="15" customHeight="1" x14ac:dyDescent="0.2">
      <c r="B56" s="70" t="s">
        <v>47</v>
      </c>
      <c r="C56" s="56">
        <v>2500000</v>
      </c>
      <c r="D56" s="63">
        <v>0</v>
      </c>
      <c r="E56" s="63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103">
        <v>1144750</v>
      </c>
      <c r="X56" s="103"/>
      <c r="Y56" s="103"/>
      <c r="Z56" s="71">
        <f>+SUM(F56:V56)</f>
        <v>0</v>
      </c>
    </row>
    <row r="57" spans="2:26" s="26" customFormat="1" ht="15" customHeight="1" x14ac:dyDescent="0.2">
      <c r="B57" s="70" t="s">
        <v>48</v>
      </c>
      <c r="C57" s="56">
        <v>48000</v>
      </c>
      <c r="D57" s="63">
        <v>0</v>
      </c>
      <c r="E57" s="63">
        <v>0</v>
      </c>
      <c r="F57" s="63"/>
      <c r="G57" s="63"/>
      <c r="H57" s="64"/>
      <c r="I57" s="63">
        <v>3680</v>
      </c>
      <c r="J57" s="63">
        <v>157450.03</v>
      </c>
      <c r="K57" s="63">
        <v>20294.82</v>
      </c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103">
        <v>299058.36</v>
      </c>
      <c r="X57" s="103"/>
      <c r="Y57" s="103">
        <v>97350</v>
      </c>
      <c r="Z57" s="71">
        <f>+SUM(E57:V57)</f>
        <v>181424.85</v>
      </c>
    </row>
    <row r="58" spans="2:26" s="26" customFormat="1" ht="15" customHeight="1" x14ac:dyDescent="0.2">
      <c r="B58" s="70" t="s">
        <v>49</v>
      </c>
      <c r="C58" s="56">
        <v>40000</v>
      </c>
      <c r="D58" s="63">
        <v>0</v>
      </c>
      <c r="E58" s="63">
        <v>0</v>
      </c>
      <c r="F58" s="63"/>
      <c r="G58" s="63"/>
      <c r="H58" s="64"/>
      <c r="I58" s="63">
        <v>36108</v>
      </c>
      <c r="J58" s="63">
        <v>93102</v>
      </c>
      <c r="K58" s="63">
        <v>46454.48</v>
      </c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103"/>
      <c r="X58" s="103"/>
      <c r="Y58" s="103"/>
      <c r="Z58" s="71">
        <f>+SUM(F58:V58)</f>
        <v>175664.48</v>
      </c>
    </row>
    <row r="59" spans="2:26" s="26" customFormat="1" ht="15" customHeight="1" x14ac:dyDescent="0.2">
      <c r="B59" s="70" t="s">
        <v>50</v>
      </c>
      <c r="C59" s="56">
        <v>3000000</v>
      </c>
      <c r="D59" s="63">
        <v>0</v>
      </c>
      <c r="E59" s="63"/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103"/>
      <c r="X59" s="103"/>
      <c r="Y59" s="103"/>
      <c r="Z59" s="71">
        <f>+SUM(F59:V59)</f>
        <v>0</v>
      </c>
    </row>
    <row r="60" spans="2:26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103"/>
      <c r="X60" s="103"/>
      <c r="Y60" s="103"/>
      <c r="Z60" s="71">
        <f>+SUM(F60:V60)</f>
        <v>0</v>
      </c>
    </row>
    <row r="61" spans="2:26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103"/>
      <c r="X61" s="103"/>
      <c r="Y61" s="103"/>
      <c r="Z61" s="71">
        <f>+SUM(F61:V61)</f>
        <v>0</v>
      </c>
    </row>
    <row r="62" spans="2:26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103"/>
      <c r="X62" s="103"/>
      <c r="Y62" s="103"/>
      <c r="Z62" s="71">
        <f t="shared" ref="Z62:Z82" si="3">+SUM(F62:Q62)</f>
        <v>0</v>
      </c>
    </row>
    <row r="63" spans="2:26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103"/>
      <c r="X63" s="103"/>
      <c r="Y63" s="103"/>
      <c r="Z63" s="71">
        <f t="shared" si="3"/>
        <v>0</v>
      </c>
    </row>
    <row r="64" spans="2:26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103"/>
      <c r="X64" s="103"/>
      <c r="Y64" s="103"/>
      <c r="Z64" s="71">
        <f t="shared" si="3"/>
        <v>0</v>
      </c>
    </row>
    <row r="65" spans="2:26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103"/>
      <c r="X65" s="103"/>
      <c r="Y65" s="103"/>
      <c r="Z65" s="71">
        <f t="shared" si="3"/>
        <v>0</v>
      </c>
    </row>
    <row r="66" spans="2:26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103"/>
      <c r="X66" s="103"/>
      <c r="Y66" s="103"/>
      <c r="Z66" s="71">
        <f t="shared" si="3"/>
        <v>0</v>
      </c>
    </row>
    <row r="67" spans="2:26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103"/>
      <c r="X67" s="103"/>
      <c r="Y67" s="103"/>
      <c r="Z67" s="71">
        <f t="shared" si="3"/>
        <v>0</v>
      </c>
    </row>
    <row r="68" spans="2:26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103"/>
      <c r="X68" s="103"/>
      <c r="Y68" s="103"/>
      <c r="Z68" s="71">
        <f t="shared" si="3"/>
        <v>0</v>
      </c>
    </row>
    <row r="69" spans="2:26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103"/>
      <c r="X69" s="103"/>
      <c r="Y69" s="103"/>
      <c r="Z69" s="71">
        <f t="shared" si="3"/>
        <v>0</v>
      </c>
    </row>
    <row r="70" spans="2:26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103"/>
      <c r="X70" s="103"/>
      <c r="Y70" s="103"/>
      <c r="Z70" s="71">
        <f t="shared" si="3"/>
        <v>0</v>
      </c>
    </row>
    <row r="71" spans="2:26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103"/>
      <c r="X71" s="103"/>
      <c r="Y71" s="103"/>
      <c r="Z71" s="71">
        <f t="shared" si="3"/>
        <v>0</v>
      </c>
    </row>
    <row r="72" spans="2:26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103"/>
      <c r="X72" s="103"/>
      <c r="Y72" s="103"/>
      <c r="Z72" s="71">
        <f t="shared" si="3"/>
        <v>0</v>
      </c>
    </row>
    <row r="73" spans="2:26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103"/>
      <c r="X73" s="103"/>
      <c r="Y73" s="103"/>
      <c r="Z73" s="71">
        <f t="shared" si="3"/>
        <v>0</v>
      </c>
    </row>
    <row r="74" spans="2:26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103"/>
      <c r="X74" s="103"/>
      <c r="Y74" s="103"/>
      <c r="Z74" s="71">
        <f t="shared" si="3"/>
        <v>0</v>
      </c>
    </row>
    <row r="75" spans="2:26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103"/>
      <c r="X75" s="103"/>
      <c r="Y75" s="103"/>
      <c r="Z75" s="71">
        <f t="shared" si="3"/>
        <v>0</v>
      </c>
    </row>
    <row r="76" spans="2:26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103"/>
      <c r="X76" s="103"/>
      <c r="Y76" s="103"/>
      <c r="Z76" s="71">
        <f t="shared" si="3"/>
        <v>0</v>
      </c>
    </row>
    <row r="77" spans="2:26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103"/>
      <c r="X77" s="103"/>
      <c r="Y77" s="103"/>
      <c r="Z77" s="71">
        <f t="shared" si="3"/>
        <v>0</v>
      </c>
    </row>
    <row r="78" spans="2:26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103"/>
      <c r="X78" s="103"/>
      <c r="Y78" s="103"/>
      <c r="Z78" s="71">
        <f t="shared" si="3"/>
        <v>0</v>
      </c>
    </row>
    <row r="79" spans="2:26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103"/>
      <c r="X79" s="103"/>
      <c r="Y79" s="103"/>
      <c r="Z79" s="71">
        <f t="shared" si="3"/>
        <v>0</v>
      </c>
    </row>
    <row r="80" spans="2:26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103"/>
      <c r="X80" s="103"/>
      <c r="Y80" s="103"/>
      <c r="Z80" s="71">
        <f t="shared" si="3"/>
        <v>0</v>
      </c>
    </row>
    <row r="81" spans="2:29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103"/>
      <c r="X81" s="103"/>
      <c r="Y81" s="103"/>
      <c r="Z81" s="71">
        <f t="shared" si="3"/>
        <v>0</v>
      </c>
    </row>
    <row r="82" spans="2:29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103"/>
      <c r="X82" s="103"/>
      <c r="Y82" s="103"/>
      <c r="Z82" s="71">
        <f t="shared" si="3"/>
        <v>0</v>
      </c>
    </row>
    <row r="83" spans="2:29" ht="15" customHeight="1" x14ac:dyDescent="0.25">
      <c r="B83" s="83" t="s">
        <v>120</v>
      </c>
      <c r="C83" s="84">
        <f>SUM(C11:C82)</f>
        <v>151700000</v>
      </c>
      <c r="D83" s="93">
        <f>SUM(D11:D82)</f>
        <v>0</v>
      </c>
      <c r="E83" s="93">
        <f>SUM(E60:E82)</f>
        <v>0</v>
      </c>
      <c r="F83" s="93">
        <f>SUM(F11:F82)</f>
        <v>1022295.21</v>
      </c>
      <c r="G83" s="87">
        <f>SUM(G11:G82)</f>
        <v>1408574.6600000001</v>
      </c>
      <c r="H83" s="87">
        <f t="shared" ref="H83:I83" si="4">SUM(H11:H82)</f>
        <v>5825765.5700000003</v>
      </c>
      <c r="I83" s="87">
        <f t="shared" si="4"/>
        <v>3640211.86</v>
      </c>
      <c r="J83" s="87">
        <f>SUM(J11:J82)</f>
        <v>8527557.620000001</v>
      </c>
      <c r="K83" s="87">
        <f t="shared" ref="K83:Q83" si="5">SUM(K11:K82)</f>
        <v>4324828.6300000008</v>
      </c>
      <c r="L83" s="87">
        <f>SUM(L11:L82)</f>
        <v>0</v>
      </c>
      <c r="M83" s="87">
        <f t="shared" si="5"/>
        <v>0</v>
      </c>
      <c r="N83" s="87">
        <f t="shared" si="5"/>
        <v>0</v>
      </c>
      <c r="O83" s="87">
        <f t="shared" si="5"/>
        <v>0</v>
      </c>
      <c r="P83" s="87">
        <f t="shared" si="5"/>
        <v>0</v>
      </c>
      <c r="Q83" s="87">
        <f t="shared" si="5"/>
        <v>0</v>
      </c>
      <c r="R83" s="87">
        <f t="shared" ref="R83:V83" si="6">SUM(R11:R82)</f>
        <v>0</v>
      </c>
      <c r="S83" s="87">
        <f t="shared" si="6"/>
        <v>0</v>
      </c>
      <c r="T83" s="87">
        <f t="shared" si="6"/>
        <v>1183623.6200000001</v>
      </c>
      <c r="U83" s="87">
        <f t="shared" si="6"/>
        <v>0</v>
      </c>
      <c r="V83" s="87">
        <f t="shared" si="6"/>
        <v>0</v>
      </c>
      <c r="W83" s="104">
        <f>SUM(W11:W82)</f>
        <v>4222990.08</v>
      </c>
      <c r="X83" s="104">
        <f>SUM(X11:X55)</f>
        <v>4234278.16</v>
      </c>
      <c r="Y83" s="104">
        <f>SUM(Y11:Y58)</f>
        <v>3576269.05</v>
      </c>
      <c r="Z83" s="87">
        <f>+SUM(F83:X83)</f>
        <v>34390125.410000011</v>
      </c>
      <c r="AC83" s="102"/>
    </row>
    <row r="84" spans="2:29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8" spans="2:29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spans="2:29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spans="2:29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spans="2:29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spans="2:29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spans="2:29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spans="2:29" ht="15.75" customHeight="1" x14ac:dyDescent="0.3">
      <c r="B94" s="94" t="s">
        <v>138</v>
      </c>
      <c r="C94" s="95"/>
      <c r="D94" s="95"/>
      <c r="E94" s="95"/>
      <c r="F94" s="95"/>
      <c r="G94" s="97"/>
      <c r="H94" s="98" t="s">
        <v>134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</row>
    <row r="95" spans="2:29" ht="20.25" x14ac:dyDescent="0.3">
      <c r="B95" s="96" t="s">
        <v>139</v>
      </c>
      <c r="C95" s="96"/>
      <c r="D95" s="96"/>
      <c r="E95" s="96"/>
      <c r="F95" s="96"/>
      <c r="G95" s="96"/>
      <c r="H95" s="97" t="s">
        <v>135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</row>
    <row r="96" spans="2:29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spans="2:26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</row>
    <row r="98" spans="2:26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</row>
    <row r="100" spans="2:26" x14ac:dyDescent="0.25">
      <c r="B100" s="44"/>
      <c r="C100" s="42"/>
      <c r="D100" s="42"/>
      <c r="E100" s="42"/>
      <c r="F100" s="42"/>
    </row>
    <row r="102" spans="2:26" ht="18.75" x14ac:dyDescent="0.3"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</row>
    <row r="103" spans="2:26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</row>
    <row r="104" spans="2:26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</row>
  </sheetData>
  <mergeCells count="12">
    <mergeCell ref="B102:Z102"/>
    <mergeCell ref="B6:Z6"/>
    <mergeCell ref="B7:B8"/>
    <mergeCell ref="C7:C8"/>
    <mergeCell ref="D7:D8"/>
    <mergeCell ref="E7:E8"/>
    <mergeCell ref="F7:Z7"/>
    <mergeCell ref="B1:Z1"/>
    <mergeCell ref="B2:Z2"/>
    <mergeCell ref="B3:Z3"/>
    <mergeCell ref="B4:Z4"/>
    <mergeCell ref="B5:Z5"/>
  </mergeCells>
  <pageMargins left="0.19685039370078741" right="0.23622047244094491" top="0.35433070866141736" bottom="0.74803149606299213" header="0.31496062992125984" footer="0.31496062992125984"/>
  <pageSetup paperSize="5" scale="55" orientation="landscape" r:id="rId1"/>
  <ignoredErrors>
    <ignoredError sqref="D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5" t="s">
        <v>97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21" customHeight="1" x14ac:dyDescent="0.25">
      <c r="A4" s="105" t="s">
        <v>98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x14ac:dyDescent="0.25">
      <c r="A5" s="122" t="s">
        <v>111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</row>
    <row r="6" spans="1:16" ht="15.75" customHeight="1" x14ac:dyDescent="0.25">
      <c r="A6" s="122" t="s">
        <v>92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</row>
    <row r="7" spans="1:16" ht="15.75" customHeight="1" x14ac:dyDescent="0.25">
      <c r="A7" s="122" t="s">
        <v>77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</row>
    <row r="8" spans="1:16" x14ac:dyDescent="0.25">
      <c r="A8" s="132" t="s">
        <v>110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1:16" ht="25.5" customHeight="1" x14ac:dyDescent="0.25">
      <c r="A9" s="137" t="s">
        <v>66</v>
      </c>
      <c r="B9" s="138" t="s">
        <v>94</v>
      </c>
      <c r="C9" s="138" t="s">
        <v>93</v>
      </c>
      <c r="D9" s="140" t="s">
        <v>91</v>
      </c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2"/>
    </row>
    <row r="10" spans="1:16" x14ac:dyDescent="0.25">
      <c r="A10" s="137"/>
      <c r="B10" s="139"/>
      <c r="C10" s="139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3" t="s">
        <v>108</v>
      </c>
      <c r="B94" s="143"/>
      <c r="C94" s="143"/>
      <c r="D94" s="143"/>
    </row>
    <row r="95" spans="1:16" x14ac:dyDescent="0.25">
      <c r="A95" s="136" t="s">
        <v>109</v>
      </c>
      <c r="B95" s="136"/>
      <c r="C95" s="136"/>
      <c r="D95" s="136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4" t="s">
        <v>101</v>
      </c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3:17" ht="21" customHeight="1" x14ac:dyDescent="0.25">
      <c r="C4" s="147" t="s">
        <v>98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</row>
    <row r="5" spans="3:17" ht="15.75" x14ac:dyDescent="0.25">
      <c r="C5" s="149" t="s">
        <v>99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</row>
    <row r="6" spans="3:17" ht="15.75" customHeight="1" x14ac:dyDescent="0.25">
      <c r="C6" s="151" t="s">
        <v>92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</row>
    <row r="7" spans="3:17" ht="15.75" customHeight="1" x14ac:dyDescent="0.25">
      <c r="C7" s="152" t="s">
        <v>77</v>
      </c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</row>
    <row r="8" spans="3:17" ht="21" x14ac:dyDescent="0.25">
      <c r="C8" s="146" t="s">
        <v>100</v>
      </c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Lisania Sanchez</cp:lastModifiedBy>
  <cp:lastPrinted>2024-11-14T19:09:19Z</cp:lastPrinted>
  <dcterms:created xsi:type="dcterms:W3CDTF">2021-07-29T18:58:50Z</dcterms:created>
  <dcterms:modified xsi:type="dcterms:W3CDTF">2024-11-14T19:13:06Z</dcterms:modified>
</cp:coreProperties>
</file>