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CONTABILIDAD\Desktop\sisanoc 2022\"/>
    </mc:Choice>
  </mc:AlternateContent>
  <xr:revisionPtr revIDLastSave="0" documentId="13_ncr:1_{7E6665C5-8535-4BA7-AE43-3B52E48F9A2A}" xr6:coauthVersionLast="47" xr6:coauthVersionMax="47" xr10:uidLastSave="{00000000-0000-0000-0000-000000000000}"/>
  <bookViews>
    <workbookView xWindow="-120" yWindow="-120" windowWidth="29040" windowHeight="15840" firstSheet="1" activeTab="1" xr2:uid="{00000000-000D-0000-FFFF-FFFF00000000}"/>
  </bookViews>
  <sheets>
    <sheet name="BC BALANCE DE COMPROBACION" sheetId="1" state="hidden" r:id="rId1"/>
    <sheet name="SITUACION FINANCIERA" sheetId="2" r:id="rId2"/>
    <sheet name="ESTADO DE RENDIMIENTO " sheetId="18" state="hidden" r:id="rId3"/>
    <sheet name="ESTADO DE FLUJO DE EFECTIVO" sheetId="19" state="hidden" r:id="rId4"/>
    <sheet name="RENDIMIENTO FINANCIERO (2)" sheetId="22" state="hidden" r:id="rId5"/>
    <sheet name="ESTADO DE CAMBIO DE PATRIMONIO" sheetId="20" state="hidden" r:id="rId6"/>
    <sheet name="FLUJO DE EFECTIVOS (2)" sheetId="23" state="hidden" r:id="rId7"/>
    <sheet name="ESTADO COMPARACION DE LOS I (2)" sheetId="25" state="hidden" r:id="rId8"/>
    <sheet name="NOTA" sheetId="26" state="hidden" r:id="rId9"/>
    <sheet name="Hoja3" sheetId="21" state="hidden" r:id="rId10"/>
    <sheet name="RENDIMIENTO FINANCIERO" sheetId="3" state="hidden" r:id="rId11"/>
    <sheet name="CAMBIO DE PATRIMONIO" sheetId="4" state="hidden" r:id="rId12"/>
    <sheet name="FLUJO DE EFECTIVOS" sheetId="5" state="hidden" r:id="rId13"/>
    <sheet name="REG. NO MONETARIO" sheetId="6" state="hidden" r:id="rId14"/>
    <sheet name="ESTADO COMPARACION DE LOS IMPOD" sheetId="7" state="hidden" r:id="rId15"/>
    <sheet name="Hoja1" sheetId="8" state="hidden" r:id="rId16"/>
    <sheet name="Hoja4" sheetId="11" state="hidden" r:id="rId17"/>
    <sheet name="Hoja5" sheetId="12" state="hidden" r:id="rId18"/>
    <sheet name="Hoja2" sheetId="13" state="hidden" r:id="rId19"/>
    <sheet name="Hoja7" sheetId="16" state="hidden" r:id="rId20"/>
    <sheet name="Hoja8" sheetId="17" state="hidden" r:id="rId21"/>
  </sheets>
  <definedNames>
    <definedName name="_xlnm.Print_Area" localSheetId="7">'ESTADO COMPARACION DE LOS I (2)'!$A$1:$M$40</definedName>
    <definedName name="_xlnm.Print_Area" localSheetId="6">'FLUJO DE EFECTIVOS (2)'!$A$1:$H$43</definedName>
    <definedName name="_xlnm.Print_Area" localSheetId="8">NOTA!$A$1:$I$541</definedName>
    <definedName name="_xlnm.Print_Area" localSheetId="4">'RENDIMIENTO FINANCIERO (2)'!$A$1:$G$46</definedName>
    <definedName name="_xlnm.Print_Area" localSheetId="1">'SITUACION FINANCIERA'!$A$1:$H$56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5" l="1"/>
  <c r="E24" i="23"/>
  <c r="G488" i="26"/>
  <c r="J288" i="26"/>
  <c r="G467" i="26"/>
  <c r="G426" i="26"/>
  <c r="G406" i="26" l="1"/>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E37" i="2"/>
  <c r="L25" i="25" l="1"/>
  <c r="L22" i="25"/>
  <c r="L20" i="25"/>
  <c r="J20" i="25"/>
  <c r="L21" i="25"/>
  <c r="L19" i="25"/>
  <c r="J19" i="25"/>
  <c r="L18" i="25"/>
  <c r="J18" i="25"/>
  <c r="F17" i="25"/>
  <c r="L16" i="25"/>
  <c r="J16" i="25"/>
  <c r="L15" i="25"/>
  <c r="J15" i="25"/>
  <c r="H14" i="25"/>
  <c r="F14" i="25"/>
  <c r="G28" i="23"/>
  <c r="G24" i="23"/>
  <c r="G20" i="23"/>
  <c r="E20" i="23"/>
  <c r="E26" i="23" s="1"/>
  <c r="E28" i="23" s="1"/>
  <c r="F25" i="22"/>
  <c r="E25" i="22"/>
  <c r="E27" i="22" s="1"/>
  <c r="D25" i="22"/>
  <c r="F16" i="22"/>
  <c r="F27" i="22" s="1"/>
  <c r="D16" i="22"/>
  <c r="D27" i="22" l="1"/>
  <c r="L17" i="25"/>
  <c r="L14" i="25"/>
  <c r="J17" i="25"/>
  <c r="J14" i="25"/>
  <c r="F26" i="25"/>
  <c r="H26" i="25"/>
  <c r="L26" i="25" l="1"/>
  <c r="G37" i="2"/>
  <c r="G31" i="2"/>
  <c r="G22" i="2"/>
  <c r="G24" i="2" s="1"/>
  <c r="G17" i="2"/>
  <c r="E31" i="20"/>
  <c r="F30" i="20"/>
  <c r="F29" i="20"/>
  <c r="F25" i="20"/>
  <c r="E24" i="20"/>
  <c r="B24" i="20"/>
  <c r="B31" i="20" s="1"/>
  <c r="F23" i="20"/>
  <c r="F22" i="20"/>
  <c r="F19" i="20"/>
  <c r="F24" i="20" l="1"/>
  <c r="G39" i="2"/>
  <c r="F31" i="20"/>
  <c r="G28" i="19"/>
  <c r="G24" i="19"/>
  <c r="E24" i="19"/>
  <c r="E26" i="19" s="1"/>
  <c r="E28" i="19" s="1"/>
  <c r="G20" i="19"/>
  <c r="E20" i="19"/>
  <c r="D25" i="18" l="1"/>
  <c r="D16" i="18"/>
  <c r="D27" i="18" s="1"/>
  <c r="E31" i="2" l="1"/>
  <c r="E39" i="2" s="1"/>
  <c r="D28" i="1" l="1"/>
  <c r="D24" i="1"/>
  <c r="E17" i="2" l="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E24" i="2" l="1"/>
  <c r="D9" i="13"/>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K26" i="2"/>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<sst xmlns="http://schemas.openxmlformats.org/spreadsheetml/2006/main" count="1093" uniqueCount="641">
  <si>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</si>
  <si>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</si>
  <si>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</si>
  <si>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</si>
  <si>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</si>
  <si>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</si>
  <si>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</si>
  <si>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</si>
  <si>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</si>
  <si>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</si>
  <si>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</si>
  <si>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</si>
  <si>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</si>
  <si>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</si>
  <si>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</si>
  <si>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</si>
  <si>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</si>
  <si>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</si>
  <si>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</si>
  <si>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</si>
  <si>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</si>
  <si>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</si>
  <si>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</si>
  <si>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</si>
  <si>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</si>
  <si>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</si>
  <si>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</si>
  <si>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</si>
  <si>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</si>
  <si>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</si>
  <si>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</si>
  <si>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</si>
  <si>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</si>
  <si>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</si>
  <si>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</si>
  <si>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</si>
  <si>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</si>
  <si>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</si>
  <si>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</si>
  <si>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</si>
  <si>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</si>
  <si>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</si>
  <si>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</si>
  <si>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</si>
  <si>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</si>
  <si>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</si>
  <si>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</si>
  <si>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</si>
  <si>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</si>
  <si>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</si>
  <si>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</si>
  <si>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</si>
  <si>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</si>
  <si>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</si>
  <si>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</si>
  <si>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</si>
  <si>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</si>
  <si>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</si>
  <si>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</si>
  <si>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</si>
  <si>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</si>
  <si>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</si>
  <si>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</si>
  <si>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</si>
  <si>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</si>
  <si>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</si>
  <si>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</si>
  <si>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</si>
  <si>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</si>
  <si>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</si>
  <si>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</si>
  <si>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</si>
  <si>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</si>
  <si>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</si>
  <si>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</si>
  <si>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</si>
  <si>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</si>
  <si>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</si>
  <si>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</si>
  <si>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</si>
  <si>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</si>
  <si>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</si>
  <si>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</si>
  <si>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</si>
  <si>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</si>
  <si>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</si>
  <si>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</si>
  <si>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</si>
  <si>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</si>
  <si>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</si>
  <si>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</si>
  <si>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</si>
  <si>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</si>
  <si>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</si>
  <si>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</si>
  <si>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</si>
  <si>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</si>
  <si>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</si>
  <si>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</si>
  <si>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</si>
  <si>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</si>
  <si>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</si>
  <si>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</si>
  <si>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</si>
  <si>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</si>
  <si>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</si>
  <si>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</si>
  <si>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</si>
  <si>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</si>
  <si>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</si>
  <si>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</si>
  <si>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</si>
  <si>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</si>
  <si>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</si>
  <si>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</si>
  <si>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</si>
  <si>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</si>
  <si>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</si>
  <si>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</si>
  <si>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</si>
  <si>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</si>
  <si>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</si>
  <si>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</si>
  <si>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</si>
  <si>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</si>
  <si>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</si>
  <si>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</si>
  <si>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</si>
  <si>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</si>
  <si>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</si>
  <si>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</si>
  <si>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</si>
  <si>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</si>
  <si>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</si>
  <si>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</si>
  <si>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</si>
  <si>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</si>
  <si>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</si>
  <si>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</si>
  <si>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</si>
  <si>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</si>
  <si>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</si>
  <si>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</si>
  <si>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</si>
  <si>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</si>
  <si>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</si>
  <si>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</si>
  <si>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</si>
  <si>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</si>
  <si>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</si>
  <si>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</si>
  <si>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</si>
  <si>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</si>
  <si>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</si>
  <si>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Estado de Situación Financiera</t>
  </si>
  <si>
    <t>Activos</t>
  </si>
  <si>
    <t>Activos corrientes</t>
  </si>
  <si>
    <t>Total activos corrientes</t>
  </si>
  <si>
    <t>Activos no corrientes</t>
  </si>
  <si>
    <t>Total activos no corrientes</t>
  </si>
  <si>
    <t>Total activos</t>
  </si>
  <si>
    <t>Pasivos</t>
  </si>
  <si>
    <t>Pasivos corrientes</t>
  </si>
  <si>
    <t>Total pasivos corrientes</t>
  </si>
  <si>
    <t xml:space="preserve">Total pasivos </t>
  </si>
  <si>
    <t>Resultados positivos (ahorro) / negativo (desahorro)</t>
  </si>
  <si>
    <t xml:space="preserve">Resultados acumulados </t>
  </si>
  <si>
    <t>Total activos netos/patrimonio</t>
  </si>
  <si>
    <t>Total pasivos y activos netos/patrimonio</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</si>
  <si>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</si>
  <si>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</si>
  <si>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</si>
  <si>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</si>
  <si>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</si>
  <si>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</si>
  <si>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</si>
  <si>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</si>
  <si>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</si>
  <si>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</si>
  <si>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</si>
  <si>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</si>
  <si>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</si>
  <si>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</si>
  <si>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</si>
  <si>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</si>
  <si>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</si>
  <si>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</si>
  <si>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</si>
  <si>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</si>
  <si>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</si>
  <si>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</si>
  <si>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</si>
  <si>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</si>
  <si>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</si>
  <si>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</si>
  <si>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</si>
  <si>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</si>
  <si>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</si>
  <si>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</si>
  <si>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</si>
  <si>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</si>
  <si>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</si>
  <si>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</si>
  <si>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</si>
  <si>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</si>
  <si>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</si>
  <si>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</si>
  <si>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</si>
  <si>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</si>
  <si>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</si>
  <si>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</si>
  <si>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</si>
  <si>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</si>
  <si>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</si>
  <si>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</si>
  <si>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</si>
  <si>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</si>
  <si>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</si>
  <si>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</si>
  <si>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</si>
  <si>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</si>
  <si>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</si>
  <si>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Capital</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</si>
  <si>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</si>
  <si>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</si>
  <si>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</si>
  <si>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</si>
  <si>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</si>
  <si>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</si>
  <si>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</si>
  <si>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</si>
  <si>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</si>
  <si>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</si>
  <si>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</si>
  <si>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</si>
  <si>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</si>
  <si>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</si>
  <si>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</si>
  <si>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</si>
  <si>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</si>
  <si>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</si>
  <si>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</si>
  <si>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</si>
  <si>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</si>
  <si>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</si>
  <si>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</si>
  <si>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</si>
  <si>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</si>
  <si>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</si>
  <si>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</si>
  <si>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</si>
  <si>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</si>
  <si>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</si>
  <si>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</si>
  <si>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</si>
  <si>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</si>
  <si>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</si>
  <si>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</si>
  <si>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</si>
  <si>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</si>
  <si>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</si>
  <si>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</si>
  <si>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</si>
  <si>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</si>
  <si>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</si>
  <si>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</si>
  <si>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</si>
  <si>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</si>
  <si>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</si>
  <si>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</si>
  <si>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</si>
  <si>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r>
      <t xml:space="preserve">Activo intangible </t>
    </r>
    <r>
      <rPr>
        <b/>
        <sz val="11"/>
        <color theme="1"/>
        <rFont val="Times New Roman"/>
        <family val="1"/>
      </rPr>
      <t>(Nota 11)</t>
    </r>
  </si>
  <si>
    <r>
      <t xml:space="preserve">Propiedad planta y equipo Neto </t>
    </r>
    <r>
      <rPr>
        <b/>
        <sz val="11"/>
        <color theme="1"/>
        <rFont val="Times New Roman"/>
        <family val="1"/>
      </rPr>
      <t>(Nota 10)</t>
    </r>
  </si>
  <si>
    <r>
      <t xml:space="preserve">Pagos Anticipados </t>
    </r>
    <r>
      <rPr>
        <b/>
        <sz val="11"/>
        <color theme="1"/>
        <rFont val="Times New Roman"/>
        <family val="1"/>
      </rPr>
      <t>(Nota 9)</t>
    </r>
  </si>
  <si>
    <r>
      <t>Inventarios</t>
    </r>
    <r>
      <rPr>
        <b/>
        <sz val="11"/>
        <color theme="1"/>
        <rFont val="Times New Roman"/>
        <family val="1"/>
      </rPr>
      <t xml:space="preserve"> (Nota 8)</t>
    </r>
  </si>
  <si>
    <r>
      <t xml:space="preserve">Efectivo y equivalentes de efectivo </t>
    </r>
    <r>
      <rPr>
        <b/>
        <sz val="11"/>
        <color theme="1"/>
        <rFont val="Times New Roman"/>
        <family val="1"/>
      </rPr>
      <t>(Nota 7)</t>
    </r>
  </si>
  <si>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</si>
  <si>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</si>
  <si>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</si>
  <si>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</si>
  <si>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</si>
  <si>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</si>
  <si>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</si>
  <si>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</si>
  <si>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</si>
  <si>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</si>
  <si>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</si>
  <si>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</si>
  <si>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</si>
  <si>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</si>
  <si>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</si>
  <si>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</si>
  <si>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</si>
  <si>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</si>
  <si>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</si>
  <si>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</si>
  <si>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</si>
  <si>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</si>
  <si>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</si>
  <si>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</si>
  <si>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</si>
  <si>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</si>
  <si>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</si>
  <si>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</si>
  <si>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</si>
  <si>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</si>
  <si>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</si>
  <si>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</si>
  <si>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Cuentas por pagar a corto plazo</t>
    </r>
    <r>
      <rPr>
        <b/>
        <sz val="11"/>
        <color theme="1"/>
        <rFont val="Times New Roman"/>
        <family val="1"/>
      </rPr>
      <t xml:space="preserve"> (Nota 12)</t>
    </r>
  </si>
  <si>
    <t>Activos Netos/Patrimonio (Nota 13)</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</si>
  <si>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</si>
  <si>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</si>
  <si>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</si>
  <si>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</si>
  <si>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</si>
  <si>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</si>
  <si>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</si>
  <si>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</si>
  <si>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</si>
  <si>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</si>
  <si>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</si>
  <si>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</si>
  <si>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</si>
  <si>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</si>
  <si>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</si>
  <si>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</si>
  <si>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</si>
  <si>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</si>
  <si>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</si>
  <si>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</si>
  <si>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</si>
  <si>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</si>
  <si>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</si>
  <si>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</si>
  <si>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</si>
  <si>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</si>
  <si>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</si>
  <si>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</si>
  <si>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</si>
  <si>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</si>
  <si>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</si>
  <si>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</si>
  <si>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</si>
  <si>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</si>
  <si>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</si>
  <si>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</si>
  <si>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</si>
  <si>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</si>
  <si>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</si>
  <si>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</si>
  <si>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</si>
  <si>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</si>
  <si>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</si>
  <si>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</si>
  <si>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</si>
  <si>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</si>
  <si>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Saldo al 30 de Junio de 2021</t>
  </si>
  <si>
    <t>Saldo al 31 de diciembre de 2021</t>
  </si>
  <si>
    <t>Efecto del gasto de depreciación de los activos revaluados</t>
  </si>
  <si>
    <t>Saldo al 30 de junio de 2020</t>
  </si>
  <si>
    <t>_________________________________</t>
  </si>
  <si>
    <t xml:space="preserve">ENC. ADM Y FINANCIERA </t>
  </si>
  <si>
    <t xml:space="preserve">DRA. PATRICIA TORIBIO PAULINO </t>
  </si>
  <si>
    <t>EJERCICIOA AL 31 DICIEMBRE  2022  Y  2021</t>
  </si>
  <si>
    <t>AL 31 DICIEMBRE 2022 Y 2021</t>
  </si>
  <si>
    <t xml:space="preserve">AL 31 DICIEMBRE 2022 Y 2021 </t>
  </si>
  <si>
    <t xml:space="preserve">PARQUE ZOOLOGICO NACIONAL </t>
  </si>
  <si>
    <t xml:space="preserve">ESTADO DE EJECUCION PRESUPUESTADO Y REALIZADO </t>
  </si>
  <si>
    <t xml:space="preserve">AL 31 DICIEMBRE 2022 </t>
  </si>
  <si>
    <t>PRESUPUESTO SOBRE LA BASE DE EFECTIVO</t>
  </si>
  <si>
    <t>(CLASIFICACION DE INGRESOS Y GASTOS POR OBJETO)</t>
  </si>
  <si>
    <t>NO.</t>
  </si>
  <si>
    <t>OTROS</t>
  </si>
  <si>
    <t>Ingresos (14, 15)</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</si>
  <si>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</si>
  <si>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</si>
  <si>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</si>
  <si>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</si>
  <si>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</si>
  <si>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</si>
  <si>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</si>
  <si>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</si>
  <si>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</si>
  <si>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</si>
  <si>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</si>
  <si>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</si>
  <si>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</si>
  <si>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</si>
  <si>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</si>
  <si>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</si>
  <si>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</si>
  <si>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</si>
  <si>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</si>
  <si>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</si>
  <si>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</si>
  <si>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</si>
  <si>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</si>
  <si>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</si>
  <si>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</si>
  <si>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</si>
  <si>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</si>
  <si>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</si>
  <si>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</si>
  <si>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</si>
  <si>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</si>
  <si>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</si>
  <si>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</si>
  <si>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</si>
  <si>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</si>
  <si>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</si>
  <si>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</si>
  <si>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</si>
  <si>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</si>
  <si>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</si>
  <si>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</si>
  <si>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</si>
  <si>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</si>
  <si>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</si>
  <si>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</si>
  <si>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</si>
  <si>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</si>
  <si>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</si>
  <si>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</si>
  <si>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</si>
  <si>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</si>
  <si>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</si>
  <si>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</si>
  <si>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</si>
  <si>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</si>
  <si>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</si>
  <si>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</si>
  <si>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</si>
  <si>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</si>
  <si>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</si>
  <si>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</si>
  <si>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</si>
  <si>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</si>
  <si>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</si>
  <si>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</si>
  <si>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</si>
  <si>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</si>
  <si>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</si>
  <si>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</si>
  <si>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</si>
  <si>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</si>
  <si>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</si>
  <si>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</si>
  <si>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</si>
  <si>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</si>
  <si>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</si>
  <si>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</si>
  <si>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</si>
  <si>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</si>
  <si>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</si>
  <si>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</si>
  <si>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</si>
  <si>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</si>
  <si>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</si>
  <si>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</si>
  <si>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</si>
  <si>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</si>
  <si>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</si>
  <si>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</si>
  <si>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</si>
  <si>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</si>
  <si>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</si>
  <si>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</si>
  <si>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</si>
  <si>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</si>
  <si>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</si>
  <si>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</si>
  <si>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</si>
  <si>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</si>
  <si>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</si>
  <si>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</si>
  <si>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</si>
  <si>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</si>
  <si>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</si>
  <si>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</si>
  <si>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</si>
  <si>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</si>
  <si>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</si>
  <si>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</si>
  <si>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</si>
  <si>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</si>
  <si>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</si>
  <si>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</si>
  <si>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</si>
  <si>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</si>
  <si>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</si>
  <si>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</si>
  <si>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</si>
  <si>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</si>
  <si>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</si>
  <si>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</si>
  <si>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</si>
  <si>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</si>
  <si>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</si>
  <si>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</si>
  <si>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</si>
  <si>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</si>
  <si>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</si>
  <si>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</si>
  <si>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</si>
  <si>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</si>
  <si>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</si>
  <si>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</si>
  <si>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</si>
  <si>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</si>
  <si>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</si>
  <si>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</si>
  <si>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</si>
  <si>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</si>
  <si>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</si>
  <si>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</si>
  <si>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</si>
  <si>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</si>
  <si>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</si>
  <si>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</si>
  <si>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</si>
  <si>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</si>
  <si>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</si>
  <si>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</si>
  <si>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</si>
  <si>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</si>
  <si>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</si>
  <si>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</si>
  <si>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</si>
  <si>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</si>
  <si>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</si>
  <si>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</si>
  <si>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</si>
  <si>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</si>
  <si>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</si>
  <si>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</si>
  <si>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</si>
  <si>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</si>
  <si>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</si>
  <si>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</si>
  <si>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</si>
  <si>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</si>
  <si>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</si>
  <si>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</si>
  <si>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</si>
  <si>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</si>
  <si>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</si>
  <si>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</si>
  <si>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</si>
  <si>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</si>
  <si>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</si>
  <si>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</si>
  <si>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</si>
  <si>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</si>
  <si>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</si>
  <si>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</si>
  <si>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</si>
  <si>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</si>
  <si>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</si>
  <si>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</si>
  <si>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</si>
  <si>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</si>
  <si>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</si>
  <si>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</si>
  <si>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</si>
  <si>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</si>
  <si>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</si>
  <si>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</si>
  <si>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</si>
  <si>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</si>
  <si>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</si>
  <si>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</si>
  <si>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</si>
  <si>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</si>
  <si>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</si>
  <si>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</si>
  <si>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</si>
  <si>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</si>
  <si>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</si>
  <si>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</si>
  <si>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</si>
  <si>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</si>
  <si>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</si>
  <si>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</si>
  <si>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</si>
  <si>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</si>
  <si>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</si>
  <si>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</si>
  <si>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</si>
  <si>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</si>
  <si>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</si>
  <si>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</si>
  <si>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</si>
  <si>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</si>
  <si>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</si>
  <si>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</si>
  <si>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</si>
  <si>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</si>
  <si>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</si>
  <si>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</si>
  <si>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</si>
  <si>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</si>
  <si>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</si>
  <si>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</si>
  <si>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</si>
  <si>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</si>
  <si>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</si>
  <si>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</si>
  <si>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</si>
  <si>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</si>
  <si>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</si>
  <si>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</si>
  <si>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</si>
  <si>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</si>
  <si>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</si>
  <si>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</si>
  <si>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</si>
  <si>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</si>
  <si>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</si>
  <si>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</si>
  <si>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</si>
  <si>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</si>
  <si>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</si>
  <si>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</si>
  <si>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</si>
  <si>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</si>
  <si>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</si>
  <si>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</si>
  <si>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</si>
  <si>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</si>
  <si>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</si>
  <si>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</si>
  <si>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</si>
  <si>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</si>
  <si>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</si>
  <si>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</si>
  <si>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</si>
  <si>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</si>
  <si>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</si>
  <si>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</si>
  <si>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</si>
  <si>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GASTOS  depreciacion y amorticacion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</si>
</sst>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3"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sz val="10"/>
      <color theme="1"/>
      <name val="Times New Roman"/>
      <family val="1"/>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89">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167" fontId="2" fillId="0" borderId="0" xfId="1" applyNumberFormat="1" applyFont="1" applyAlignment="1">
      <alignment vertical="center"/>
    </xf>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9" fillId="0" borderId="0" xfId="0" applyFont="1" applyAlignment="1">
      <alignment horizontal="center" vertical="center"/>
    </xf>
    <xf numFmtId="0" fontId="28" fillId="0" borderId="0" xfId="0" applyFont="1"/>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3" fillId="0" borderId="0"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169" fontId="34" fillId="0" borderId="0" xfId="0" applyNumberFormat="1" applyFont="1"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6" fillId="0" borderId="0" xfId="0" applyFont="1" applyFill="1" applyBorder="1" applyAlignment="1">
      <alignment horizontal="left" vertical="center" wrapText="1"/>
    </xf>
    <xf numFmtId="167" fontId="32" fillId="0" borderId="0" xfId="1" applyNumberFormat="1" applyFont="1" applyFill="1" applyBorder="1" applyAlignment="1">
      <alignment horizontal="center" vertical="top" wrapText="1"/>
    </xf>
    <xf numFmtId="164" fontId="32"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9"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2"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1" fillId="0" borderId="0" xfId="0" applyFont="1" applyAlignment="1">
      <alignment horizontal="center" vertical="center"/>
    </xf>
    <xf numFmtId="0" fontId="31"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4"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39" fontId="2"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41" fontId="2" fillId="0" borderId="0" xfId="0" applyNumberFormat="1" applyFont="1" applyFill="1" applyBorder="1" applyAlignment="1">
      <alignment horizontal="left" vertical="center"/>
    </xf>
    <xf numFmtId="164" fontId="2" fillId="0" borderId="0" xfId="1" applyFont="1" applyFill="1" applyBorder="1" applyAlignment="1">
      <alignment vertical="center"/>
    </xf>
    <xf numFmtId="164" fontId="0" fillId="0" borderId="0" xfId="1" applyFont="1" applyFill="1"/>
    <xf numFmtId="39" fontId="2" fillId="0" borderId="0" xfId="0" applyNumberFormat="1" applyFont="1" applyFill="1" applyBorder="1" applyAlignment="1">
      <alignment vertical="center"/>
    </xf>
    <xf numFmtId="41" fontId="25" fillId="0" borderId="0" xfId="0" applyNumberFormat="1" applyFont="1" applyBorder="1" applyAlignment="1">
      <alignment vertical="center"/>
    </xf>
    <xf numFmtId="41" fontId="40" fillId="0" borderId="0" xfId="0" applyNumberFormat="1" applyFont="1" applyBorder="1" applyAlignment="1">
      <alignment vertical="center"/>
    </xf>
    <xf numFmtId="41" fontId="45"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2" fillId="0" borderId="0" xfId="1" applyNumberFormat="1" applyFont="1" applyFill="1" applyBorder="1" applyAlignment="1">
      <alignment horizontal="center" vertical="center" wrapText="1"/>
    </xf>
    <xf numFmtId="164" fontId="32"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6" fillId="0" borderId="0" xfId="0" applyFont="1" applyAlignment="1">
      <alignment vertical="center"/>
    </xf>
    <xf numFmtId="0" fontId="47"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8"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9" fillId="0" borderId="0" xfId="0" applyNumberFormat="1" applyFont="1" applyFill="1" applyBorder="1" applyAlignment="1">
      <alignment vertical="center"/>
    </xf>
    <xf numFmtId="41" fontId="51"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50"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2" fillId="0" borderId="0" xfId="0" applyFont="1" applyAlignment="1">
      <alignment horizontal="right" vertical="center" wrapText="1"/>
    </xf>
    <xf numFmtId="0" fontId="0" fillId="0" borderId="8" xfId="0" applyBorder="1" applyAlignme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55" fillId="0" borderId="0" xfId="0" applyFont="1" applyAlignment="1">
      <alignment vertical="center"/>
    </xf>
    <xf numFmtId="0" fontId="17" fillId="0" borderId="0" xfId="0" applyFont="1" applyAlignment="1">
      <alignment vertical="center" wrapText="1"/>
    </xf>
    <xf numFmtId="0" fontId="17" fillId="0" borderId="0" xfId="0" applyFont="1"/>
    <xf numFmtId="0" fontId="56" fillId="0" borderId="0" xfId="0" applyFont="1" applyAlignment="1">
      <alignment horizontal="justify" vertical="center"/>
    </xf>
    <xf numFmtId="0" fontId="56" fillId="0" borderId="5" xfId="0" applyFont="1" applyBorder="1" applyAlignment="1">
      <alignment horizontal="right" vertical="center"/>
    </xf>
    <xf numFmtId="0" fontId="56" fillId="0" borderId="0" xfId="0" applyFont="1" applyAlignment="1">
      <alignment horizontal="right" vertical="center"/>
    </xf>
    <xf numFmtId="0" fontId="57" fillId="0" borderId="5" xfId="0" applyFont="1" applyBorder="1" applyAlignment="1">
      <alignment horizontal="right" vertical="center"/>
    </xf>
    <xf numFmtId="0" fontId="17" fillId="0" borderId="0" xfId="0" applyFont="1" applyAlignment="1">
      <alignment vertical="center"/>
    </xf>
    <xf numFmtId="0" fontId="57" fillId="0" borderId="0" xfId="0" applyFont="1" applyAlignment="1">
      <alignment vertical="center"/>
    </xf>
    <xf numFmtId="3" fontId="54" fillId="0" borderId="5"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0" xfId="0" applyNumberFormat="1" applyFont="1" applyAlignment="1">
      <alignment horizontal="center" vertical="center"/>
    </xf>
    <xf numFmtId="0" fontId="54" fillId="0" borderId="5" xfId="0" applyFont="1" applyBorder="1" applyAlignment="1">
      <alignment horizontal="center" vertical="center"/>
    </xf>
    <xf numFmtId="0" fontId="60" fillId="0" borderId="0" xfId="0" applyFont="1" applyAlignment="1">
      <alignment horizontal="justify" vertical="center"/>
    </xf>
    <xf numFmtId="3" fontId="61" fillId="0" borderId="9" xfId="0" applyNumberFormat="1" applyFont="1" applyBorder="1" applyAlignment="1">
      <alignment horizontal="right" vertical="center"/>
    </xf>
    <xf numFmtId="3" fontId="61" fillId="0" borderId="3" xfId="0" applyNumberFormat="1" applyFont="1" applyBorder="1" applyAlignment="1">
      <alignment horizontal="right" vertical="center"/>
    </xf>
    <xf numFmtId="3" fontId="56" fillId="0" borderId="0" xfId="0" applyNumberFormat="1" applyFont="1" applyAlignment="1">
      <alignment horizontal="right" vertical="center"/>
    </xf>
    <xf numFmtId="3" fontId="57" fillId="0" borderId="0" xfId="0" applyNumberFormat="1" applyFont="1" applyAlignment="1">
      <alignment horizontal="right" vertical="center"/>
    </xf>
    <xf numFmtId="3" fontId="54" fillId="0" borderId="3" xfId="0" applyNumberFormat="1" applyFont="1" applyBorder="1" applyAlignment="1">
      <alignment horizontal="right" vertical="center"/>
    </xf>
    <xf numFmtId="0" fontId="54" fillId="0" borderId="7" xfId="0" applyFont="1" applyBorder="1" applyAlignment="1">
      <alignment horizontal="center" vertical="center"/>
    </xf>
    <xf numFmtId="3" fontId="54" fillId="0" borderId="6" xfId="0" applyNumberFormat="1" applyFont="1" applyBorder="1" applyAlignment="1">
      <alignment horizontal="right" vertical="center"/>
    </xf>
    <xf numFmtId="3" fontId="56" fillId="0" borderId="6" xfId="0" applyNumberFormat="1" applyFont="1" applyBorder="1" applyAlignment="1">
      <alignment horizontal="right" vertical="center"/>
    </xf>
    <xf numFmtId="0" fontId="57" fillId="0" borderId="0" xfId="0" applyFont="1" applyBorder="1" applyAlignment="1">
      <alignment vertical="center"/>
    </xf>
    <xf numFmtId="3" fontId="58" fillId="0" borderId="6" xfId="0" applyNumberFormat="1" applyFont="1" applyBorder="1" applyAlignment="1">
      <alignment horizontal="right" vertical="center"/>
    </xf>
    <xf numFmtId="0" fontId="59" fillId="0" borderId="0" xfId="0" applyFont="1" applyBorder="1" applyAlignment="1">
      <alignment horizontal="right" vertical="center" wrapText="1"/>
    </xf>
    <xf numFmtId="41" fontId="62" fillId="0" borderId="0" xfId="0" applyNumberFormat="1" applyFont="1" applyFill="1" applyAlignment="1">
      <alignment vertical="center"/>
    </xf>
    <xf numFmtId="41" fontId="26" fillId="0" borderId="0" xfId="0" applyNumberFormat="1" applyFont="1" applyFill="1" applyBorder="1" applyAlignment="1">
      <alignment vertical="center"/>
    </xf>
    <xf numFmtId="0" fontId="53" fillId="0" borderId="0" xfId="0" applyFont="1" applyFill="1" applyAlignment="1">
      <alignment vertical="center"/>
    </xf>
    <xf numFmtId="0" fontId="41" fillId="0" borderId="0" xfId="0" applyFont="1" applyFill="1"/>
    <xf numFmtId="41" fontId="41" fillId="0" borderId="0" xfId="0" applyNumberFormat="1" applyFont="1" applyFill="1" applyAlignment="1">
      <alignment vertical="center"/>
    </xf>
    <xf numFmtId="41" fontId="41" fillId="0" borderId="0" xfId="0" applyNumberFormat="1" applyFont="1" applyFill="1"/>
    <xf numFmtId="166" fontId="63"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9"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0" fillId="0" borderId="1" xfId="1" applyFont="1" applyFill="1" applyBorder="1"/>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164" fontId="40" fillId="0" borderId="3" xfId="1" applyFont="1" applyFill="1" applyBorder="1" applyAlignment="1">
      <alignment vertical="center"/>
    </xf>
    <xf numFmtId="0" fontId="18" fillId="0" borderId="0" xfId="0" applyFont="1" applyAlignment="1">
      <alignment horizontal="center" vertical="center"/>
    </xf>
    <xf numFmtId="0" fontId="29" fillId="0" borderId="0" xfId="0" applyFont="1" applyAlignment="1">
      <alignment horizontal="center" vertical="center"/>
    </xf>
    <xf numFmtId="164" fontId="4" fillId="0" borderId="2" xfId="1" applyFont="1" applyFill="1" applyBorder="1" applyAlignment="1">
      <alignment vertical="center"/>
    </xf>
    <xf numFmtId="0" fontId="2"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39" fontId="2" fillId="3" borderId="0" xfId="0" applyNumberFormat="1" applyFont="1" applyFill="1" applyBorder="1" applyAlignment="1">
      <alignment vertical="center"/>
    </xf>
    <xf numFmtId="164" fontId="25" fillId="3" borderId="0" xfId="1" applyFont="1" applyFill="1" applyBorder="1" applyAlignment="1">
      <alignment vertical="center"/>
    </xf>
    <xf numFmtId="164" fontId="25" fillId="3" borderId="0" xfId="1" applyFont="1" applyFill="1" applyBorder="1" applyAlignment="1">
      <alignment horizontal="righ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164" fontId="4" fillId="0" borderId="0" xfId="1" applyFont="1" applyFill="1" applyBorder="1" applyAlignment="1">
      <alignmen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5" fillId="0" borderId="0" xfId="0" applyNumberFormat="1" applyFont="1" applyAlignment="1">
      <alignment vertical="center"/>
    </xf>
    <xf numFmtId="41" fontId="40"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2" fillId="0" borderId="0" xfId="0" applyFont="1"/>
    <xf numFmtId="0" fontId="62" fillId="0" borderId="0" xfId="0" applyFont="1" applyAlignment="1">
      <alignment vertical="center"/>
    </xf>
    <xf numFmtId="0" fontId="66" fillId="0" borderId="0" xfId="0" applyFont="1" applyAlignment="1">
      <alignment vertical="center"/>
    </xf>
    <xf numFmtId="0" fontId="65" fillId="0" borderId="0" xfId="0" applyFont="1" applyAlignment="1">
      <alignment vertical="center"/>
    </xf>
    <xf numFmtId="0" fontId="62" fillId="0" borderId="0" xfId="0" applyFont="1" applyAlignment="1">
      <alignment vertical="center" wrapText="1"/>
    </xf>
    <xf numFmtId="0" fontId="67" fillId="0" borderId="0" xfId="0" applyFont="1" applyAlignment="1">
      <alignment horizontal="left" vertical="center" wrapText="1" indent="2"/>
    </xf>
    <xf numFmtId="0" fontId="67" fillId="0" borderId="0" xfId="0" applyFont="1" applyAlignment="1">
      <alignment horizontal="left" vertical="center" wrapText="1" indent="3"/>
    </xf>
    <xf numFmtId="0" fontId="12" fillId="0" borderId="14" xfId="0" applyFont="1" applyBorder="1" applyAlignment="1">
      <alignment vertical="center" wrapText="1"/>
    </xf>
    <xf numFmtId="0" fontId="37" fillId="0" borderId="14" xfId="0" applyFont="1" applyBorder="1" applyAlignment="1">
      <alignment horizontal="center" vertical="center" wrapText="1"/>
    </xf>
    <xf numFmtId="0" fontId="62" fillId="0" borderId="0" xfId="0" applyFont="1" applyAlignment="1">
      <alignment vertical="top" wrapText="1"/>
    </xf>
    <xf numFmtId="0" fontId="37" fillId="0" borderId="0" xfId="0" applyFont="1" applyAlignment="1">
      <alignment vertical="center" wrapText="1"/>
    </xf>
    <xf numFmtId="164" fontId="67" fillId="0" borderId="0" xfId="1" applyFont="1" applyAlignment="1">
      <alignment horizontal="center" vertical="center" wrapText="1"/>
    </xf>
    <xf numFmtId="0" fontId="37" fillId="0" borderId="0" xfId="0" applyFont="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0" xfId="0" applyFont="1" applyAlignment="1">
      <alignment horizontal="left" vertical="center" wrapText="1" indent="8"/>
    </xf>
    <xf numFmtId="0" fontId="67" fillId="0" borderId="0" xfId="0" applyFont="1" applyAlignment="1">
      <alignment vertical="center" wrapText="1"/>
    </xf>
    <xf numFmtId="0" fontId="67" fillId="0" borderId="1" xfId="0" applyFont="1" applyBorder="1" applyAlignment="1">
      <alignment horizontal="center" vertical="center" wrapText="1"/>
    </xf>
    <xf numFmtId="43" fontId="67" fillId="0" borderId="1" xfId="0" applyNumberFormat="1" applyFont="1" applyBorder="1" applyAlignment="1">
      <alignment horizontal="center" vertical="center" wrapText="1"/>
    </xf>
    <xf numFmtId="164" fontId="37" fillId="0" borderId="2" xfId="1" applyFont="1" applyBorder="1" applyAlignment="1">
      <alignment horizontal="center" vertical="center" wrapText="1"/>
    </xf>
    <xf numFmtId="164" fontId="37" fillId="0" borderId="0" xfId="1" applyFont="1" applyAlignment="1">
      <alignment horizontal="center" vertical="center" wrapText="1"/>
    </xf>
    <xf numFmtId="0" fontId="67" fillId="0" borderId="0" xfId="0" applyFont="1" applyAlignment="1">
      <alignment horizontal="left" vertical="center" wrapText="1" indent="4"/>
    </xf>
    <xf numFmtId="164" fontId="37" fillId="0" borderId="17" xfId="1" applyFont="1" applyBorder="1" applyAlignment="1">
      <alignment horizontal="center" vertical="center" wrapText="1"/>
    </xf>
    <xf numFmtId="0" fontId="37" fillId="0" borderId="17" xfId="0" applyFont="1" applyBorder="1" applyAlignment="1">
      <alignment horizontal="center" vertical="center" wrapText="1"/>
    </xf>
    <xf numFmtId="0" fontId="68" fillId="0" borderId="0" xfId="0" applyFont="1" applyAlignment="1">
      <alignment horizontal="center" vertical="center" wrapText="1"/>
    </xf>
    <xf numFmtId="0" fontId="67" fillId="0" borderId="0" xfId="0" applyFont="1" applyAlignment="1">
      <alignment horizontal="left" vertical="center" indent="1"/>
    </xf>
    <xf numFmtId="0" fontId="37" fillId="0" borderId="1" xfId="0" applyFont="1" applyBorder="1" applyAlignment="1">
      <alignment horizontal="left" vertical="center" indent="1"/>
    </xf>
    <xf numFmtId="0" fontId="62" fillId="0" borderId="0" xfId="0" applyFont="1" applyAlignment="1">
      <alignment horizontal="center"/>
    </xf>
    <xf numFmtId="1" fontId="10" fillId="3" borderId="0" xfId="0" applyNumberFormat="1" applyFont="1" applyFill="1" applyBorder="1" applyAlignment="1">
      <alignment horizontal="right" vertical="center"/>
    </xf>
    <xf numFmtId="1" fontId="10" fillId="3" borderId="0" xfId="0" applyNumberFormat="1" applyFont="1" applyFill="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7"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4"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1"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1"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1" fillId="0" borderId="0" xfId="0" applyNumberFormat="1" applyFont="1" applyFill="1" applyBorder="1" applyAlignment="1">
      <alignment horizontal="center" vertical="center" wrapText="1"/>
    </xf>
    <xf numFmtId="169" fontId="31" fillId="0" borderId="0" xfId="0" applyNumberFormat="1" applyFont="1" applyFill="1" applyBorder="1" applyAlignment="1">
      <alignment horizontal="center" vertical="top" wrapText="1"/>
    </xf>
    <xf numFmtId="0" fontId="8" fillId="0" borderId="0" xfId="1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0" fontId="0" fillId="0" borderId="1" xfId="0" applyBorder="1"/>
    <xf numFmtId="0" fontId="2" fillId="0" borderId="1" xfId="0" applyFont="1" applyBorder="1" applyAlignment="1">
      <alignment vertical="center"/>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70" fillId="0" borderId="0" xfId="0" applyFont="1" applyAlignment="1"/>
    <xf numFmtId="0" fontId="71" fillId="0" borderId="0" xfId="0" applyFont="1" applyAlignment="1"/>
    <xf numFmtId="0" fontId="72" fillId="0" borderId="0" xfId="0" applyFont="1" applyAlignment="1">
      <alignment horizontal="center" vertical="center"/>
    </xf>
    <xf numFmtId="0" fontId="73"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5"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6" fillId="3" borderId="0" xfId="11" applyNumberFormat="1" applyFont="1" applyFill="1" applyBorder="1" applyAlignment="1">
      <alignment horizontal="left" vertical="center"/>
    </xf>
    <xf numFmtId="0" fontId="77"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8"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7"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0" fontId="2" fillId="0" borderId="10" xfId="0" applyFont="1" applyBorder="1" applyAlignment="1">
      <alignment vertical="center"/>
    </xf>
    <xf numFmtId="0" fontId="2" fillId="0" borderId="12" xfId="0" applyFont="1" applyBorder="1" applyAlignment="1">
      <alignment vertical="center"/>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164" fontId="0" fillId="3" borderId="0" xfId="1" applyFont="1" applyFill="1"/>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1" fillId="3" borderId="0" xfId="0" applyNumberFormat="1" applyFont="1" applyFill="1" applyBorder="1" applyAlignment="1">
      <alignment horizontal="center" vertical="top" wrapText="1"/>
    </xf>
    <xf numFmtId="164" fontId="82" fillId="0" borderId="0" xfId="1" applyFont="1" applyFill="1" applyBorder="1" applyAlignment="1">
      <alignment horizontal="center" vertical="top" wrapText="1"/>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3" borderId="0" xfId="0" applyFont="1" applyFill="1" applyBorder="1" applyAlignment="1">
      <alignment horizontal="left" vertical="center"/>
    </xf>
    <xf numFmtId="0" fontId="2" fillId="0" borderId="0" xfId="0" applyFont="1" applyAlignment="1">
      <alignment horizontal="left" vertical="center" wrapText="1"/>
    </xf>
    <xf numFmtId="0" fontId="64" fillId="0" borderId="0" xfId="0" applyFont="1" applyAlignment="1">
      <alignment horizontal="center" vertical="center"/>
    </xf>
    <xf numFmtId="0" fontId="5" fillId="0" borderId="0" xfId="0" applyFont="1" applyAlignment="1">
      <alignment horizontal="center" vertical="center"/>
    </xf>
    <xf numFmtId="0" fontId="2" fillId="3" borderId="0" xfId="0" applyFont="1" applyFill="1" applyAlignment="1">
      <alignment horizontal="center" vertical="center"/>
    </xf>
    <xf numFmtId="0" fontId="4" fillId="0" borderId="0" xfId="0" applyFont="1" applyBorder="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xf>
    <xf numFmtId="49" fontId="62" fillId="0" borderId="0" xfId="0" applyNumberFormat="1" applyFont="1" applyAlignment="1">
      <alignment horizontal="center" vertical="center"/>
    </xf>
    <xf numFmtId="0" fontId="0" fillId="0" borderId="0" xfId="0" applyAlignment="1">
      <alignment horizont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vertical="center"/>
    </xf>
    <xf numFmtId="0" fontId="26" fillId="0" borderId="0" xfId="0" applyFont="1" applyAlignment="1">
      <alignment horizontal="center"/>
    </xf>
    <xf numFmtId="0" fontId="18" fillId="0" borderId="0" xfId="0" applyFont="1" applyAlignment="1">
      <alignment horizontal="center"/>
    </xf>
    <xf numFmtId="0" fontId="4" fillId="3" borderId="8" xfId="0" applyFont="1" applyFill="1" applyBorder="1" applyAlignment="1">
      <alignment horizontal="left" vertical="top"/>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3" borderId="3" xfId="0" applyFont="1" applyFill="1" applyBorder="1" applyAlignment="1">
      <alignment horizontal="left" vertical="center" wrapText="1"/>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Border="1" applyAlignment="1">
      <alignment horizontal="left" vertical="center" wrapText="1"/>
    </xf>
    <xf numFmtId="0" fontId="0" fillId="0" borderId="0" xfId="0" applyFill="1" applyAlignment="1">
      <alignment horizontal="center"/>
    </xf>
    <xf numFmtId="0" fontId="62" fillId="0" borderId="0" xfId="0" applyFont="1" applyAlignment="1">
      <alignment horizontal="center"/>
    </xf>
    <xf numFmtId="0" fontId="65"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0" xfId="0" applyFont="1" applyFill="1" applyBorder="1" applyAlignment="1">
      <alignment horizontal="center" vertical="center"/>
    </xf>
    <xf numFmtId="0" fontId="69"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73" fillId="0" borderId="0" xfId="0" applyFont="1" applyAlignment="1">
      <alignment horizontal="center" vertical="center"/>
    </xf>
    <xf numFmtId="0" fontId="26" fillId="3" borderId="0" xfId="0" applyFont="1" applyFill="1" applyAlignment="1">
      <alignment horizontal="left" vertical="center" wrapText="1"/>
    </xf>
    <xf numFmtId="0" fontId="5" fillId="3" borderId="0" xfId="0" applyFont="1" applyFill="1" applyAlignment="1">
      <alignment horizontal="center" vertical="center"/>
    </xf>
    <xf numFmtId="0" fontId="7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62" fillId="3" borderId="0" xfId="0" applyFont="1" applyFill="1" applyAlignment="1">
      <alignment horizontal="left"/>
    </xf>
    <xf numFmtId="0" fontId="0" fillId="3" borderId="0" xfId="0" applyFill="1" applyAlignment="1">
      <alignment horizontal="center"/>
    </xf>
    <xf numFmtId="0" fontId="0" fillId="3" borderId="0" xfId="0" applyFill="1" applyBorder="1" applyAlignment="1">
      <alignment horizontal="center"/>
    </xf>
    <xf numFmtId="0" fontId="0" fillId="3" borderId="18" xfId="0" applyFill="1" applyBorder="1" applyAlignment="1">
      <alignment horizontal="center"/>
    </xf>
    <xf numFmtId="0" fontId="28" fillId="3" borderId="0" xfId="0" applyFont="1" applyFill="1" applyBorder="1" applyAlignment="1">
      <alignment horizontal="left"/>
    </xf>
    <xf numFmtId="0" fontId="0" fillId="3" borderId="0" xfId="0" applyFill="1" applyBorder="1" applyAlignment="1">
      <alignment horizontal="left"/>
    </xf>
    <xf numFmtId="0" fontId="12" fillId="3" borderId="0" xfId="0" applyFont="1" applyFill="1" applyBorder="1" applyAlignment="1">
      <alignment horizontal="left"/>
    </xf>
    <xf numFmtId="0" fontId="12" fillId="3" borderId="0" xfId="0" applyFont="1" applyFill="1" applyAlignment="1">
      <alignment horizontal="left" wrapText="1"/>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43" fontId="28" fillId="3" borderId="0" xfId="11" applyFont="1" applyFill="1" applyBorder="1" applyAlignment="1">
      <alignment horizontal="center" vertical="center"/>
    </xf>
    <xf numFmtId="0" fontId="81" fillId="3" borderId="0" xfId="0" applyFont="1" applyFill="1" applyAlignment="1">
      <alignment horizontal="left"/>
    </xf>
    <xf numFmtId="0" fontId="0" fillId="3" borderId="0" xfId="0" applyFont="1" applyFill="1" applyAlignment="1">
      <alignment horizontal="left" vertical="center" wrapText="1"/>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1" fillId="3" borderId="0" xfId="11" applyFont="1" applyFill="1" applyBorder="1" applyAlignment="1">
      <alignment horizontal="center" vertical="center"/>
    </xf>
    <xf numFmtId="0" fontId="0" fillId="3" borderId="0" xfId="0" applyFont="1" applyFill="1" applyBorder="1" applyAlignment="1">
      <alignment horizontal="left" vertical="center" wrapText="1"/>
    </xf>
    <xf numFmtId="0" fontId="28" fillId="3" borderId="0" xfId="0" applyFont="1" applyFill="1" applyBorder="1" applyAlignment="1"/>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0" fillId="3" borderId="0" xfId="0" applyFill="1" applyBorder="1" applyAlignment="1">
      <alignment horizontal="left" vertical="center" wrapText="1"/>
    </xf>
    <xf numFmtId="0" fontId="0" fillId="3" borderId="0" xfId="0" applyFill="1" applyBorder="1" applyAlignment="1">
      <alignment vertical="top"/>
    </xf>
    <xf numFmtId="3" fontId="28" fillId="3" borderId="0" xfId="0" applyNumberFormat="1" applyFont="1" applyFill="1" applyBorder="1" applyAlignment="1">
      <alignment horizontal="left"/>
    </xf>
    <xf numFmtId="0" fontId="28" fillId="7" borderId="0" xfId="0" applyFont="1" applyFill="1" applyBorder="1" applyAlignment="1">
      <alignment horizontal="left"/>
    </xf>
    <xf numFmtId="0" fontId="0" fillId="3" borderId="0" xfId="0" applyFill="1" applyAlignment="1">
      <alignment vertical="center" wrapText="1"/>
    </xf>
    <xf numFmtId="0" fontId="28" fillId="3" borderId="0" xfId="0" applyFont="1" applyFill="1" applyAlignment="1">
      <alignment horizontal="left"/>
    </xf>
    <xf numFmtId="0" fontId="8" fillId="0" borderId="1" xfId="4"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Fill="1" applyBorder="1" applyAlignment="1">
      <alignment horizontal="center" vertical="top"/>
    </xf>
    <xf numFmtId="0" fontId="32" fillId="0" borderId="0" xfId="0" applyFont="1" applyFill="1" applyBorder="1" applyAlignment="1">
      <alignment horizontal="left" vertical="center" wrapText="1"/>
    </xf>
    <xf numFmtId="0" fontId="43" fillId="0" borderId="0" xfId="0" applyFont="1" applyAlignment="1">
      <alignment horizontal="center" vertical="center"/>
    </xf>
    <xf numFmtId="0" fontId="55" fillId="0" borderId="0" xfId="0" applyFont="1" applyAlignment="1">
      <alignment horizontal="center" vertical="center"/>
    </xf>
    <xf numFmtId="0" fontId="0" fillId="0" borderId="0" xfId="0" applyAlignment="1">
      <alignment vertical="center"/>
    </xf>
    <xf numFmtId="0" fontId="53" fillId="0" borderId="8" xfId="0" applyFont="1" applyBorder="1" applyAlignment="1">
      <alignment horizontal="right" vertical="center"/>
    </xf>
    <xf numFmtId="0" fontId="54" fillId="0" borderId="0" xfId="0" applyFont="1" applyAlignment="1">
      <alignment horizontal="center" vertical="center"/>
    </xf>
    <xf numFmtId="0" fontId="17" fillId="0" borderId="0" xfId="0" applyFont="1" applyAlignment="1">
      <alignment vertical="center"/>
    </xf>
    <xf numFmtId="0" fontId="59" fillId="0" borderId="0" xfId="0" applyFont="1" applyAlignment="1">
      <alignment horizontal="right" vertical="center" wrapText="1"/>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180975</xdr:rowOff>
    </xdr:from>
    <xdr:to>
      <xdr:col>2</xdr:col>
      <xdr:colOff>1495425</xdr:colOff>
      <xdr:row>9</xdr:row>
      <xdr:rowOff>190500</xdr:rowOff>
    </xdr:to>
    <xdr:pic>
      <xdr:nvPicPr>
        <xdr:cNvPr id="2" name="Imagen 1" descr="LOGO NUEV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42975"/>
          <a:ext cx="16287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1943100</xdr:colOff>
      <xdr:row>0</xdr:row>
      <xdr:rowOff>0</xdr:rowOff>
    </xdr:from>
    <xdr:to>
      <xdr:col>4</xdr:col>
      <xdr:colOff>1619251</xdr:colOff>
      <xdr:row>5</xdr:row>
      <xdr:rowOff>152400</xdr:rowOff>
    </xdr:to>
    <xdr:pic>
      <xdr:nvPicPr>
        <xdr:cNvPr id="4" name="Imagen 3">
          <a:extLst>
            <a:ext uri="{FF2B5EF4-FFF2-40B4-BE49-F238E27FC236}">
              <a16:creationId xmlns:a16="http://schemas.microsoft.com/office/drawing/2014/main" id="{AB126C41-8B1D-4857-9610-73FE0C5A0C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0" y="0"/>
          <a:ext cx="2714626"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466726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8</xdr:col>
      <xdr:colOff>28574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5"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75" t="s">
        <v>197</v>
      </c>
      <c r="C4" s="475"/>
      <c r="D4" s="475"/>
      <c r="E4" s="221"/>
      <c r="G4" s="4"/>
      <c r="H4" s="475" t="s">
        <v>197</v>
      </c>
      <c r="I4" s="475"/>
      <c r="J4" s="475"/>
      <c r="K4" s="475"/>
      <c r="L4" s="4"/>
      <c r="M4" s="4"/>
      <c r="N4" s="3"/>
      <c r="O4" s="4"/>
      <c r="P4" s="4"/>
      <c r="Q4" s="4"/>
      <c r="R4" s="476"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75" t="s">
        <v>3</v>
      </c>
      <c r="C5" s="475"/>
      <c r="D5" s="475"/>
      <c r="E5" s="221"/>
      <c r="G5" s="4"/>
      <c r="H5" s="475" t="s">
        <v>4</v>
      </c>
      <c r="I5" s="475"/>
      <c r="J5" s="475"/>
      <c r="K5" s="475"/>
      <c r="L5" s="4"/>
      <c r="M5" s="4"/>
      <c r="N5" s="4"/>
      <c r="O5" s="4"/>
      <c r="P5" s="4"/>
      <c r="Q5" s="4"/>
      <c r="R5" s="476"/>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75" t="s">
        <v>289</v>
      </c>
      <c r="C6" s="475"/>
      <c r="D6" s="475"/>
      <c r="E6" s="221"/>
      <c r="G6" s="4"/>
      <c r="H6" s="475" t="s">
        <v>296</v>
      </c>
      <c r="I6" s="475"/>
      <c r="J6" s="475"/>
      <c r="K6" s="475"/>
      <c r="L6" s="4"/>
      <c r="M6" s="4"/>
      <c r="N6" s="4"/>
      <c r="O6" s="4"/>
      <c r="P6" s="4"/>
      <c r="Q6" s="4"/>
      <c r="R6" s="476"/>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75" t="s">
        <v>5</v>
      </c>
      <c r="C7" s="475"/>
      <c r="D7" s="475"/>
      <c r="E7" s="221"/>
      <c r="G7" s="4"/>
      <c r="H7" s="475" t="s">
        <v>5</v>
      </c>
      <c r="I7" s="475"/>
      <c r="J7" s="475"/>
      <c r="K7" s="475"/>
      <c r="L7" s="4"/>
      <c r="M7" s="4"/>
      <c r="N7" s="4"/>
      <c r="O7" s="4"/>
      <c r="P7" s="4"/>
      <c r="Q7" s="4"/>
      <c r="R7" s="476"/>
      <c r="S7" s="482" t="s">
        <v>6</v>
      </c>
      <c r="T7" s="482"/>
      <c r="U7" s="482"/>
      <c r="V7" s="482"/>
      <c r="W7" s="482"/>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76"/>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12"/>
      <c r="B9" s="5"/>
      <c r="C9" s="4"/>
      <c r="D9" s="4"/>
      <c r="E9" s="4"/>
      <c r="G9" s="4"/>
      <c r="H9" s="4"/>
      <c r="I9" s="5" t="s">
        <v>7</v>
      </c>
      <c r="J9" s="483" t="s">
        <v>8</v>
      </c>
      <c r="K9" s="483"/>
      <c r="L9" s="5" t="s">
        <v>7</v>
      </c>
      <c r="M9" s="11" t="s">
        <v>9</v>
      </c>
      <c r="N9" s="12" t="s">
        <v>10</v>
      </c>
      <c r="O9" s="12" t="s">
        <v>10</v>
      </c>
      <c r="P9" s="12" t="s">
        <v>10</v>
      </c>
      <c r="Q9" s="11"/>
      <c r="R9" s="476"/>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12"/>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12"/>
      <c r="B11" s="18" t="s">
        <v>30</v>
      </c>
      <c r="C11" s="222"/>
      <c r="D11" s="4"/>
      <c r="E11" s="14"/>
      <c r="F11" s="87"/>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12"/>
      <c r="B12" s="21" t="s">
        <v>323</v>
      </c>
      <c r="C12" s="223">
        <v>4905</v>
      </c>
      <c r="D12" s="4"/>
      <c r="E12" s="223">
        <v>0</v>
      </c>
      <c r="F12" s="87"/>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13"/>
      <c r="B13" s="21" t="s">
        <v>36</v>
      </c>
      <c r="C13" s="223">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13"/>
      <c r="B14" s="21" t="s">
        <v>198</v>
      </c>
      <c r="C14" s="223">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13"/>
      <c r="B15" s="21" t="s">
        <v>199</v>
      </c>
      <c r="C15" s="223">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13"/>
      <c r="B16" s="21" t="s">
        <v>298</v>
      </c>
      <c r="C16" s="223">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13"/>
      <c r="B17" s="21" t="s">
        <v>200</v>
      </c>
      <c r="C17" s="223">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13"/>
      <c r="B18" s="21" t="s">
        <v>324</v>
      </c>
      <c r="C18" s="223">
        <v>454489.43</v>
      </c>
      <c r="D18" s="164"/>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13"/>
      <c r="B19" s="21" t="s">
        <v>38</v>
      </c>
      <c r="C19" s="223">
        <v>3176087.29</v>
      </c>
      <c r="D19" s="164"/>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13"/>
      <c r="B20" s="21" t="s">
        <v>40</v>
      </c>
      <c r="C20" s="225">
        <v>338529.69</v>
      </c>
      <c r="D20" s="227">
        <f>+C20+C21</f>
        <v>253897.26</v>
      </c>
      <c r="E20" s="79">
        <v>680368</v>
      </c>
      <c r="F20" s="164"/>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13"/>
      <c r="B21" s="21" t="s">
        <v>276</v>
      </c>
      <c r="C21" s="226">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13"/>
      <c r="B22" s="21" t="s">
        <v>41</v>
      </c>
      <c r="C22" s="223">
        <v>89150292.170000002</v>
      </c>
      <c r="D22" s="137">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13"/>
      <c r="B23" s="21" t="s">
        <v>43</v>
      </c>
      <c r="C23" s="226">
        <v>-24619316</v>
      </c>
      <c r="D23" s="164"/>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13"/>
      <c r="B24" s="21" t="s">
        <v>44</v>
      </c>
      <c r="C24" s="223">
        <v>310110.13</v>
      </c>
      <c r="D24" s="137">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13"/>
      <c r="B25" s="21" t="s">
        <v>45</v>
      </c>
      <c r="C25" s="226">
        <v>-115069.49</v>
      </c>
      <c r="D25" s="22"/>
      <c r="E25" s="113">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13"/>
      <c r="B26" s="33" t="s">
        <v>212</v>
      </c>
      <c r="C26" s="223"/>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13"/>
      <c r="B27" s="18" t="s">
        <v>46</v>
      </c>
      <c r="C27" s="223"/>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13"/>
      <c r="B28" s="21" t="s">
        <v>47</v>
      </c>
      <c r="C28" s="223">
        <v>-5500510.75</v>
      </c>
      <c r="D28" s="226">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13"/>
      <c r="B29" s="21" t="s">
        <v>48</v>
      </c>
      <c r="C29" s="223">
        <v>-291950.33</v>
      </c>
      <c r="D29" s="164"/>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13"/>
      <c r="B30" s="21"/>
      <c r="C30" s="223"/>
      <c r="D30" s="22"/>
      <c r="E30" s="207"/>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13"/>
      <c r="B31" s="18" t="s">
        <v>49</v>
      </c>
      <c r="C31" s="223"/>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13"/>
      <c r="B32" s="21" t="s">
        <v>50</v>
      </c>
      <c r="C32" s="223">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13"/>
      <c r="B33" s="21"/>
      <c r="C33" s="223"/>
      <c r="D33" s="22"/>
      <c r="E33" s="207"/>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13"/>
      <c r="B34" s="24" t="s">
        <v>52</v>
      </c>
      <c r="C34" s="223"/>
      <c r="D34" s="26"/>
      <c r="E34" s="113">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13"/>
      <c r="B35" s="24"/>
      <c r="C35" s="223"/>
      <c r="D35" s="26"/>
      <c r="E35" s="113"/>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13"/>
      <c r="B36" s="18" t="s">
        <v>53</v>
      </c>
      <c r="C36" s="223"/>
      <c r="D36" s="26"/>
      <c r="E36" s="113"/>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13"/>
      <c r="B37" s="27" t="s">
        <v>54</v>
      </c>
      <c r="C37" s="223">
        <v>-78601133.969999999</v>
      </c>
      <c r="D37" s="22"/>
      <c r="E37" s="113">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13"/>
      <c r="B38" s="24"/>
      <c r="C38" s="224"/>
      <c r="D38" s="26"/>
      <c r="E38" s="207"/>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13"/>
      <c r="B39" s="18" t="s">
        <v>55</v>
      </c>
      <c r="C39" s="223"/>
      <c r="D39" s="26"/>
      <c r="E39" s="113"/>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13"/>
      <c r="B40" s="28" t="s">
        <v>56</v>
      </c>
      <c r="C40" s="223"/>
      <c r="D40" s="26"/>
      <c r="E40" s="208"/>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8">
        <v>100</v>
      </c>
      <c r="AS40" s="228">
        <v>102</v>
      </c>
      <c r="AT40" s="228" t="s">
        <v>325</v>
      </c>
      <c r="AU40" s="24"/>
      <c r="AV40" s="24"/>
    </row>
    <row r="41" spans="1:48" x14ac:dyDescent="0.25">
      <c r="A41" s="213"/>
      <c r="B41" s="29" t="s">
        <v>57</v>
      </c>
      <c r="C41" s="223">
        <f>+AT42</f>
        <v>28871816.140000001</v>
      </c>
      <c r="D41" s="26"/>
      <c r="E41" s="208"/>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13"/>
      <c r="B42" s="78" t="s">
        <v>58</v>
      </c>
      <c r="C42" s="223"/>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9">
        <v>27813816.809999999</v>
      </c>
      <c r="AS42" s="229">
        <v>1057999.33</v>
      </c>
      <c r="AT42" s="229">
        <f>+AR42+AS42</f>
        <v>28871816.140000001</v>
      </c>
      <c r="AU42" s="4"/>
      <c r="AV42" s="4"/>
    </row>
    <row r="43" spans="1:48" x14ac:dyDescent="0.25">
      <c r="A43" s="213"/>
      <c r="B43" s="78" t="s">
        <v>59</v>
      </c>
      <c r="C43" s="223"/>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9"/>
      <c r="AS43" s="229"/>
      <c r="AT43" s="229">
        <f t="shared" ref="AT43:AT106" si="10">+AR43+AS43</f>
        <v>0</v>
      </c>
      <c r="AU43" s="4"/>
      <c r="AV43" s="4"/>
    </row>
    <row r="44" spans="1:48" x14ac:dyDescent="0.25">
      <c r="A44" s="213"/>
      <c r="B44" s="78" t="s">
        <v>261</v>
      </c>
      <c r="C44" s="223"/>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9"/>
      <c r="AS44" s="229"/>
      <c r="AT44" s="229">
        <f t="shared" si="10"/>
        <v>0</v>
      </c>
      <c r="AU44" s="4"/>
      <c r="AV44" s="4"/>
    </row>
    <row r="45" spans="1:48" x14ac:dyDescent="0.25">
      <c r="A45" s="213"/>
      <c r="B45" s="78" t="s">
        <v>60</v>
      </c>
      <c r="C45" s="223"/>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9"/>
      <c r="AS45" s="229"/>
      <c r="AT45" s="229">
        <f t="shared" si="10"/>
        <v>0</v>
      </c>
      <c r="AU45" s="4"/>
      <c r="AV45" s="4"/>
    </row>
    <row r="46" spans="1:48" x14ac:dyDescent="0.25">
      <c r="A46" s="214"/>
      <c r="B46" s="4" t="s">
        <v>61</v>
      </c>
      <c r="C46" s="223"/>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9"/>
      <c r="AS46" s="229"/>
      <c r="AT46" s="229">
        <f t="shared" si="10"/>
        <v>0</v>
      </c>
      <c r="AU46" s="4"/>
      <c r="AV46" s="4"/>
    </row>
    <row r="47" spans="1:48" x14ac:dyDescent="0.25">
      <c r="A47" s="213"/>
      <c r="B47" s="78" t="s">
        <v>62</v>
      </c>
      <c r="C47" s="224"/>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9"/>
      <c r="AS47" s="229"/>
      <c r="AT47" s="229">
        <f t="shared" si="10"/>
        <v>0</v>
      </c>
      <c r="AU47" s="4"/>
      <c r="AV47" s="4"/>
    </row>
    <row r="48" spans="1:48" x14ac:dyDescent="0.25">
      <c r="A48" s="213"/>
      <c r="B48" s="126" t="s">
        <v>63</v>
      </c>
      <c r="C48" s="223"/>
      <c r="D48" s="26"/>
      <c r="E48" s="113"/>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30"/>
      <c r="AS48" s="230"/>
      <c r="AT48" s="229">
        <f t="shared" si="10"/>
        <v>0</v>
      </c>
      <c r="AU48" s="24"/>
      <c r="AV48" s="24"/>
    </row>
    <row r="49" spans="1:48" x14ac:dyDescent="0.25">
      <c r="A49" s="213"/>
      <c r="B49" s="78" t="s">
        <v>64</v>
      </c>
      <c r="C49" s="223"/>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9"/>
      <c r="AS49" s="229"/>
      <c r="AT49" s="229">
        <f t="shared" si="10"/>
        <v>0</v>
      </c>
      <c r="AU49" s="4"/>
      <c r="AV49" s="4"/>
    </row>
    <row r="50" spans="1:48" x14ac:dyDescent="0.25">
      <c r="A50" s="213"/>
      <c r="B50" s="78" t="s">
        <v>65</v>
      </c>
      <c r="C50" s="223">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9">
        <v>4775775</v>
      </c>
      <c r="AS50" s="229"/>
      <c r="AT50" s="229">
        <f t="shared" si="10"/>
        <v>4775775</v>
      </c>
      <c r="AU50" s="4"/>
      <c r="AV50" s="4"/>
    </row>
    <row r="51" spans="1:48" x14ac:dyDescent="0.25">
      <c r="A51" s="213"/>
      <c r="B51" s="78" t="s">
        <v>205</v>
      </c>
      <c r="C51" s="223"/>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9"/>
      <c r="AS51" s="229"/>
      <c r="AT51" s="229">
        <f t="shared" si="10"/>
        <v>0</v>
      </c>
      <c r="AU51" s="4"/>
      <c r="AV51" s="4"/>
    </row>
    <row r="52" spans="1:48" x14ac:dyDescent="0.25">
      <c r="A52" s="213"/>
      <c r="B52" s="78" t="s">
        <v>66</v>
      </c>
      <c r="C52" s="223"/>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9"/>
      <c r="AS52" s="229"/>
      <c r="AT52" s="229">
        <f t="shared" si="10"/>
        <v>0</v>
      </c>
      <c r="AU52" s="4"/>
      <c r="AV52" s="4"/>
    </row>
    <row r="53" spans="1:48" x14ac:dyDescent="0.25">
      <c r="A53" s="212"/>
      <c r="B53" s="126" t="s">
        <v>67</v>
      </c>
      <c r="C53" s="223"/>
      <c r="D53" s="26"/>
      <c r="E53" s="113"/>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30"/>
      <c r="AS53" s="230"/>
      <c r="AT53" s="229">
        <f t="shared" si="10"/>
        <v>0</v>
      </c>
      <c r="AU53" s="24"/>
      <c r="AV53" s="24"/>
    </row>
    <row r="54" spans="1:48" x14ac:dyDescent="0.25">
      <c r="A54" s="212"/>
      <c r="B54" s="126" t="s">
        <v>68</v>
      </c>
      <c r="C54" s="223"/>
      <c r="D54" s="26"/>
      <c r="E54" s="113" t="s">
        <v>280</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30"/>
      <c r="AS54" s="230"/>
      <c r="AT54" s="229">
        <f t="shared" si="10"/>
        <v>0</v>
      </c>
      <c r="AU54" s="24"/>
      <c r="AV54" s="24"/>
    </row>
    <row r="55" spans="1:48" x14ac:dyDescent="0.25">
      <c r="A55" s="212"/>
      <c r="B55" s="78" t="s">
        <v>69</v>
      </c>
      <c r="C55" s="223">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9">
        <v>4096951.9</v>
      </c>
      <c r="AS55" s="229"/>
      <c r="AT55" s="229">
        <f t="shared" si="10"/>
        <v>4096951.9</v>
      </c>
      <c r="AU55" s="4"/>
      <c r="AV55" s="4"/>
    </row>
    <row r="56" spans="1:48" x14ac:dyDescent="0.25">
      <c r="A56" s="212"/>
      <c r="B56" s="78" t="s">
        <v>70</v>
      </c>
      <c r="C56" s="224"/>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9"/>
      <c r="AS56" s="229"/>
      <c r="AT56" s="229">
        <f t="shared" si="10"/>
        <v>0</v>
      </c>
      <c r="AU56" s="4"/>
      <c r="AV56" s="4"/>
    </row>
    <row r="57" spans="1:48" x14ac:dyDescent="0.25">
      <c r="A57" s="212"/>
      <c r="B57" s="78" t="s">
        <v>71</v>
      </c>
      <c r="C57" s="223"/>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9"/>
      <c r="AS57" s="229"/>
      <c r="AT57" s="229">
        <f t="shared" si="10"/>
        <v>0</v>
      </c>
      <c r="AU57" s="4"/>
      <c r="AV57" s="4"/>
    </row>
    <row r="58" spans="1:48" ht="15.75" x14ac:dyDescent="0.25">
      <c r="A58" s="212"/>
      <c r="B58" s="28" t="s">
        <v>72</v>
      </c>
      <c r="C58" s="223"/>
      <c r="D58" s="26"/>
      <c r="E58" s="113"/>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30"/>
      <c r="AS58" s="230"/>
      <c r="AT58" s="229">
        <f t="shared" si="10"/>
        <v>0</v>
      </c>
      <c r="AU58" s="24"/>
      <c r="AV58" s="24"/>
    </row>
    <row r="59" spans="1:48" x14ac:dyDescent="0.25">
      <c r="A59" s="212"/>
      <c r="B59" s="29" t="s">
        <v>73</v>
      </c>
      <c r="C59" s="223">
        <f>+AT59</f>
        <v>2321457.39</v>
      </c>
      <c r="D59" s="26"/>
      <c r="E59" s="113">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30">
        <v>16770</v>
      </c>
      <c r="AS59" s="230">
        <v>2304687.39</v>
      </c>
      <c r="AT59" s="229">
        <f t="shared" si="10"/>
        <v>2321457.39</v>
      </c>
      <c r="AU59" s="24"/>
      <c r="AV59" s="24"/>
    </row>
    <row r="60" spans="1:48" x14ac:dyDescent="0.25">
      <c r="A60" s="212"/>
      <c r="B60" s="29" t="s">
        <v>263</v>
      </c>
      <c r="C60" s="223"/>
      <c r="D60" s="85"/>
      <c r="E60" s="113">
        <v>0</v>
      </c>
      <c r="F60" s="85"/>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30"/>
      <c r="AS60" s="230"/>
      <c r="AT60" s="229">
        <f t="shared" si="10"/>
        <v>0</v>
      </c>
      <c r="AU60" s="24"/>
      <c r="AV60" s="24"/>
    </row>
    <row r="61" spans="1:48" x14ac:dyDescent="0.25">
      <c r="A61" s="212"/>
      <c r="B61" s="78" t="s">
        <v>74</v>
      </c>
      <c r="C61" s="223"/>
      <c r="D61" s="145"/>
      <c r="E61" s="210">
        <v>765227</v>
      </c>
      <c r="F61" s="145"/>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9"/>
      <c r="AS61" s="229"/>
      <c r="AT61" s="229">
        <f t="shared" si="10"/>
        <v>0</v>
      </c>
      <c r="AU61" s="4"/>
      <c r="AV61" s="4"/>
    </row>
    <row r="62" spans="1:48" x14ac:dyDescent="0.25">
      <c r="A62" s="212"/>
      <c r="B62" s="78" t="s">
        <v>75</v>
      </c>
      <c r="C62" s="223"/>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9"/>
      <c r="AS62" s="229"/>
      <c r="AT62" s="229">
        <f t="shared" si="10"/>
        <v>0</v>
      </c>
      <c r="AU62" s="4"/>
      <c r="AV62" s="4"/>
    </row>
    <row r="63" spans="1:48" ht="20.25" x14ac:dyDescent="0.25">
      <c r="A63" s="212"/>
      <c r="B63" s="78" t="s">
        <v>76</v>
      </c>
      <c r="C63" s="223"/>
      <c r="D63" s="165"/>
      <c r="E63" s="210">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9"/>
      <c r="AS63" s="229"/>
      <c r="AT63" s="229">
        <f t="shared" si="10"/>
        <v>0</v>
      </c>
      <c r="AU63" s="4"/>
      <c r="AV63" s="4"/>
    </row>
    <row r="64" spans="1:48" x14ac:dyDescent="0.25">
      <c r="A64" s="212"/>
      <c r="B64" s="78" t="s">
        <v>206</v>
      </c>
      <c r="C64" s="223"/>
      <c r="D64" s="22"/>
      <c r="E64" s="210">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9"/>
      <c r="AS64" s="229"/>
      <c r="AT64" s="229">
        <f t="shared" si="10"/>
        <v>0</v>
      </c>
      <c r="AU64" s="4"/>
      <c r="AV64" s="4"/>
    </row>
    <row r="65" spans="1:48" x14ac:dyDescent="0.25">
      <c r="A65" s="212"/>
      <c r="B65" s="126" t="s">
        <v>77</v>
      </c>
      <c r="C65" s="224"/>
      <c r="D65" s="26"/>
      <c r="E65" s="113"/>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30"/>
      <c r="AS65" s="230"/>
      <c r="AT65" s="229">
        <f t="shared" si="10"/>
        <v>0</v>
      </c>
      <c r="AU65" s="24"/>
      <c r="AV65" s="24"/>
    </row>
    <row r="66" spans="1:48" x14ac:dyDescent="0.25">
      <c r="A66" s="212"/>
      <c r="B66" s="78" t="s">
        <v>78</v>
      </c>
      <c r="C66" s="223"/>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9"/>
      <c r="AS66" s="229"/>
      <c r="AT66" s="229">
        <f t="shared" si="10"/>
        <v>0</v>
      </c>
      <c r="AU66" s="4"/>
      <c r="AV66" s="4"/>
    </row>
    <row r="67" spans="1:48" x14ac:dyDescent="0.25">
      <c r="A67" s="212"/>
      <c r="B67" s="78" t="s">
        <v>79</v>
      </c>
      <c r="C67" s="223">
        <f>+AT67</f>
        <v>497022.98</v>
      </c>
      <c r="D67" s="22"/>
      <c r="E67" s="210">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9"/>
      <c r="AS67" s="229">
        <v>497022.98</v>
      </c>
      <c r="AT67" s="229">
        <f t="shared" si="10"/>
        <v>497022.98</v>
      </c>
      <c r="AU67" s="4"/>
      <c r="AV67" s="4"/>
    </row>
    <row r="68" spans="1:48" x14ac:dyDescent="0.25">
      <c r="A68" s="212"/>
      <c r="B68" s="126" t="s">
        <v>80</v>
      </c>
      <c r="C68" s="223">
        <f>+AT68</f>
        <v>73750</v>
      </c>
      <c r="D68" s="26"/>
      <c r="E68" s="113"/>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30"/>
      <c r="AS68" s="230">
        <v>73750</v>
      </c>
      <c r="AT68" s="229">
        <f t="shared" si="10"/>
        <v>73750</v>
      </c>
      <c r="AU68" s="24"/>
      <c r="AV68" s="24"/>
    </row>
    <row r="69" spans="1:48" x14ac:dyDescent="0.25">
      <c r="A69" s="212"/>
      <c r="B69" s="78" t="s">
        <v>81</v>
      </c>
      <c r="C69" s="223"/>
      <c r="D69" s="22"/>
      <c r="E69" s="210">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9"/>
      <c r="AS69" s="229"/>
      <c r="AT69" s="229">
        <f t="shared" si="10"/>
        <v>0</v>
      </c>
      <c r="AU69" s="4"/>
      <c r="AV69" s="4"/>
    </row>
    <row r="70" spans="1:48" x14ac:dyDescent="0.25">
      <c r="A70" s="212"/>
      <c r="B70" s="78" t="s">
        <v>256</v>
      </c>
      <c r="C70" s="223"/>
      <c r="D70" s="22"/>
      <c r="E70" s="211">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9"/>
      <c r="AS70" s="229"/>
      <c r="AT70" s="229">
        <f t="shared" si="10"/>
        <v>0</v>
      </c>
      <c r="AU70" s="4"/>
      <c r="AV70" s="4"/>
    </row>
    <row r="71" spans="1:48" x14ac:dyDescent="0.25">
      <c r="A71" s="212"/>
      <c r="B71" s="126" t="s">
        <v>82</v>
      </c>
      <c r="C71" s="223">
        <f>+AT72</f>
        <v>57636.85</v>
      </c>
      <c r="D71" s="26"/>
      <c r="E71" s="113"/>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30"/>
      <c r="AS71" s="230"/>
      <c r="AT71" s="229">
        <f t="shared" si="10"/>
        <v>0</v>
      </c>
      <c r="AU71" s="24"/>
      <c r="AV71" s="24"/>
    </row>
    <row r="72" spans="1:48" x14ac:dyDescent="0.25">
      <c r="A72" s="212"/>
      <c r="B72" s="21" t="s">
        <v>83</v>
      </c>
      <c r="C72" s="223"/>
      <c r="D72" s="22"/>
      <c r="E72" s="210">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9"/>
      <c r="AS72" s="229">
        <v>57636.85</v>
      </c>
      <c r="AT72" s="229">
        <f t="shared" si="10"/>
        <v>57636.85</v>
      </c>
      <c r="AU72" s="4"/>
      <c r="AV72" s="4"/>
    </row>
    <row r="73" spans="1:48" x14ac:dyDescent="0.25">
      <c r="A73" s="212"/>
      <c r="B73" s="21" t="s">
        <v>84</v>
      </c>
      <c r="C73" s="223"/>
      <c r="D73" s="22"/>
      <c r="E73" s="210">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9"/>
      <c r="AS73" s="229"/>
      <c r="AT73" s="229">
        <f t="shared" si="10"/>
        <v>0</v>
      </c>
      <c r="AU73" s="4"/>
      <c r="AV73" s="4"/>
    </row>
    <row r="74" spans="1:48" x14ac:dyDescent="0.25">
      <c r="A74" s="212"/>
      <c r="B74" s="21" t="s">
        <v>211</v>
      </c>
      <c r="C74" s="224"/>
      <c r="D74" s="22"/>
      <c r="E74" s="210">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9"/>
      <c r="AS74" s="229"/>
      <c r="AT74" s="229">
        <f t="shared" si="10"/>
        <v>0</v>
      </c>
      <c r="AU74" s="4"/>
      <c r="AV74" s="4"/>
    </row>
    <row r="75" spans="1:48" x14ac:dyDescent="0.25">
      <c r="A75" s="212"/>
      <c r="B75" s="126" t="s">
        <v>85</v>
      </c>
      <c r="C75" s="223"/>
      <c r="D75" s="26"/>
      <c r="E75" s="113"/>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30"/>
      <c r="AS75" s="230"/>
      <c r="AT75" s="229">
        <f t="shared" si="10"/>
        <v>0</v>
      </c>
      <c r="AU75" s="24"/>
      <c r="AV75" s="24"/>
    </row>
    <row r="76" spans="1:48" x14ac:dyDescent="0.25">
      <c r="A76" s="212"/>
      <c r="B76" s="78" t="s">
        <v>86</v>
      </c>
      <c r="C76" s="223"/>
      <c r="D76" s="22"/>
      <c r="E76" s="210"/>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9"/>
      <c r="AS76" s="229"/>
      <c r="AT76" s="229">
        <f t="shared" si="10"/>
        <v>0</v>
      </c>
      <c r="AU76" s="4"/>
      <c r="AV76" s="4"/>
    </row>
    <row r="77" spans="1:48" x14ac:dyDescent="0.25">
      <c r="A77" s="215"/>
      <c r="B77" s="78" t="s">
        <v>262</v>
      </c>
      <c r="C77" s="223"/>
      <c r="D77" s="22"/>
      <c r="E77" s="210">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9"/>
      <c r="AS77" s="229"/>
      <c r="AT77" s="229">
        <f t="shared" si="10"/>
        <v>0</v>
      </c>
      <c r="AU77" s="4"/>
      <c r="AV77" s="4"/>
    </row>
    <row r="78" spans="1:48" x14ac:dyDescent="0.25">
      <c r="A78" s="212"/>
      <c r="B78" s="29" t="s">
        <v>87</v>
      </c>
      <c r="C78" s="223">
        <f>+AT78</f>
        <v>1083664.29</v>
      </c>
      <c r="D78" s="26"/>
      <c r="E78" s="113"/>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30"/>
      <c r="AS78" s="230">
        <v>1083664.29</v>
      </c>
      <c r="AT78" s="229">
        <f t="shared" si="10"/>
        <v>1083664.29</v>
      </c>
      <c r="AU78" s="24"/>
      <c r="AV78" s="24"/>
    </row>
    <row r="79" spans="1:48" x14ac:dyDescent="0.25">
      <c r="A79" s="212"/>
      <c r="B79" s="78" t="s">
        <v>88</v>
      </c>
      <c r="C79" s="223"/>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9"/>
      <c r="AS79" s="229"/>
      <c r="AT79" s="229">
        <f t="shared" si="10"/>
        <v>0</v>
      </c>
      <c r="AU79" s="4"/>
      <c r="AV79" s="4"/>
    </row>
    <row r="80" spans="1:48" x14ac:dyDescent="0.25">
      <c r="A80" s="36"/>
      <c r="B80" s="4" t="s">
        <v>89</v>
      </c>
      <c r="C80" s="223"/>
      <c r="D80" s="22"/>
      <c r="E80" s="210">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9">
        <v>412261.61</v>
      </c>
      <c r="AS80" s="229"/>
      <c r="AT80" s="229">
        <f t="shared" si="10"/>
        <v>412261.61</v>
      </c>
      <c r="AU80" s="4"/>
      <c r="AV80" s="4"/>
    </row>
    <row r="81" spans="1:48" x14ac:dyDescent="0.25">
      <c r="A81" s="212"/>
      <c r="B81" s="126" t="s">
        <v>90</v>
      </c>
      <c r="C81" s="223">
        <f>+AT80</f>
        <v>412261.61</v>
      </c>
      <c r="D81" s="26"/>
      <c r="E81" s="113"/>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30"/>
      <c r="AS81" s="230"/>
      <c r="AT81" s="229">
        <f t="shared" si="10"/>
        <v>0</v>
      </c>
      <c r="AU81" s="24"/>
      <c r="AV81" s="24"/>
    </row>
    <row r="82" spans="1:48" x14ac:dyDescent="0.25">
      <c r="A82" s="212"/>
      <c r="B82" s="78" t="s">
        <v>91</v>
      </c>
      <c r="C82" s="223"/>
      <c r="D82" s="22"/>
      <c r="E82" s="210">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9"/>
      <c r="AS82" s="229"/>
      <c r="AT82" s="229">
        <f t="shared" si="10"/>
        <v>0</v>
      </c>
      <c r="AU82" s="4"/>
      <c r="AV82" s="4"/>
    </row>
    <row r="83" spans="1:48" x14ac:dyDescent="0.25">
      <c r="A83" s="212"/>
      <c r="B83" s="78" t="s">
        <v>297</v>
      </c>
      <c r="C83" s="223">
        <f>+AT83</f>
        <v>944</v>
      </c>
      <c r="D83" s="22"/>
      <c r="E83" s="210">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9">
        <v>944</v>
      </c>
      <c r="AS83" s="229"/>
      <c r="AT83" s="229">
        <f t="shared" si="10"/>
        <v>944</v>
      </c>
      <c r="AU83" s="4"/>
      <c r="AV83" s="4"/>
    </row>
    <row r="84" spans="1:48" x14ac:dyDescent="0.25">
      <c r="A84" s="212"/>
      <c r="B84" s="78" t="s">
        <v>92</v>
      </c>
      <c r="C84" s="223">
        <f>+AT84</f>
        <v>467243.86</v>
      </c>
      <c r="D84" s="22"/>
      <c r="E84" s="210">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9"/>
      <c r="AS84" s="229">
        <v>467243.86</v>
      </c>
      <c r="AT84" s="229">
        <f t="shared" si="10"/>
        <v>467243.86</v>
      </c>
      <c r="AU84" s="4"/>
      <c r="AV84" s="4"/>
    </row>
    <row r="85" spans="1:48" x14ac:dyDescent="0.25">
      <c r="A85" s="212"/>
      <c r="B85" s="78" t="s">
        <v>278</v>
      </c>
      <c r="C85" s="223"/>
      <c r="D85" s="22"/>
      <c r="E85" s="210">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9"/>
      <c r="AS85" s="229"/>
      <c r="AT85" s="229">
        <f t="shared" si="10"/>
        <v>0</v>
      </c>
      <c r="AU85" s="4"/>
      <c r="AV85" s="4"/>
    </row>
    <row r="86" spans="1:48" x14ac:dyDescent="0.25">
      <c r="A86" s="36"/>
      <c r="B86" s="4" t="s">
        <v>93</v>
      </c>
      <c r="C86" s="223"/>
      <c r="D86" s="22"/>
      <c r="E86" s="210">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9"/>
      <c r="AS86" s="229"/>
      <c r="AT86" s="229">
        <f t="shared" si="10"/>
        <v>0</v>
      </c>
      <c r="AU86" s="4"/>
      <c r="AV86" s="4"/>
    </row>
    <row r="87" spans="1:48" x14ac:dyDescent="0.25">
      <c r="A87" s="212"/>
      <c r="B87" s="78" t="s">
        <v>94</v>
      </c>
      <c r="C87" s="223"/>
      <c r="D87" s="22"/>
      <c r="E87" s="210">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9"/>
      <c r="AS87" s="229"/>
      <c r="AT87" s="229">
        <f t="shared" si="10"/>
        <v>0</v>
      </c>
      <c r="AU87" s="4"/>
      <c r="AV87" s="4"/>
    </row>
    <row r="88" spans="1:48" x14ac:dyDescent="0.25">
      <c r="A88" s="36"/>
      <c r="B88" s="78" t="s">
        <v>264</v>
      </c>
      <c r="C88" s="223"/>
      <c r="D88" s="22"/>
      <c r="E88" s="210">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9"/>
      <c r="AS88" s="229"/>
      <c r="AT88" s="229">
        <f t="shared" si="10"/>
        <v>0</v>
      </c>
      <c r="AU88" s="4"/>
      <c r="AV88" s="4"/>
    </row>
    <row r="89" spans="1:48" x14ac:dyDescent="0.25">
      <c r="A89" s="212"/>
      <c r="B89" s="126" t="s">
        <v>95</v>
      </c>
      <c r="C89" s="223"/>
      <c r="D89" s="26"/>
      <c r="E89" s="113"/>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30"/>
      <c r="AS89" s="230"/>
      <c r="AT89" s="229">
        <f t="shared" si="10"/>
        <v>0</v>
      </c>
      <c r="AU89" s="24"/>
      <c r="AV89" s="24"/>
    </row>
    <row r="90" spans="1:48" x14ac:dyDescent="0.25">
      <c r="A90" s="212"/>
      <c r="B90" s="78" t="s">
        <v>96</v>
      </c>
      <c r="C90" s="223"/>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9"/>
      <c r="AS90" s="229"/>
      <c r="AT90" s="229">
        <f t="shared" si="10"/>
        <v>0</v>
      </c>
      <c r="AU90" s="4"/>
      <c r="AV90" s="4"/>
    </row>
    <row r="91" spans="1:48" x14ac:dyDescent="0.25">
      <c r="A91" s="36"/>
      <c r="B91" s="4" t="s">
        <v>97</v>
      </c>
      <c r="C91" s="223"/>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9"/>
      <c r="AS91" s="229"/>
      <c r="AT91" s="229">
        <f t="shared" si="10"/>
        <v>0</v>
      </c>
      <c r="AU91" s="4"/>
      <c r="AV91" s="4"/>
    </row>
    <row r="92" spans="1:48" x14ac:dyDescent="0.25">
      <c r="A92" s="212"/>
      <c r="B92" s="78" t="s">
        <v>98</v>
      </c>
      <c r="C92" s="224"/>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9"/>
      <c r="AS92" s="229"/>
      <c r="AT92" s="229">
        <f t="shared" si="10"/>
        <v>0</v>
      </c>
      <c r="AU92" s="4"/>
      <c r="AV92" s="4"/>
    </row>
    <row r="93" spans="1:48" x14ac:dyDescent="0.25">
      <c r="A93" s="212"/>
      <c r="B93" s="78" t="s">
        <v>99</v>
      </c>
      <c r="C93" s="223"/>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9"/>
      <c r="AS93" s="229"/>
      <c r="AT93" s="229">
        <f t="shared" si="10"/>
        <v>0</v>
      </c>
      <c r="AU93" s="4"/>
      <c r="AV93" s="4"/>
    </row>
    <row r="94" spans="1:48" x14ac:dyDescent="0.25">
      <c r="A94" s="212"/>
      <c r="B94" s="78" t="s">
        <v>279</v>
      </c>
      <c r="C94" s="223"/>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9"/>
      <c r="AS94" s="229"/>
      <c r="AT94" s="229">
        <f t="shared" si="10"/>
        <v>0</v>
      </c>
      <c r="AU94" s="4"/>
      <c r="AV94" s="4"/>
    </row>
    <row r="95" spans="1:48" x14ac:dyDescent="0.25">
      <c r="A95" s="212"/>
      <c r="B95" s="78" t="s">
        <v>100</v>
      </c>
      <c r="C95" s="223">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9">
        <v>738380</v>
      </c>
      <c r="AS95" s="229">
        <v>1593537.23</v>
      </c>
      <c r="AT95" s="229">
        <f t="shared" si="10"/>
        <v>2331917.23</v>
      </c>
      <c r="AU95" s="4"/>
      <c r="AV95" s="4"/>
    </row>
    <row r="96" spans="1:48" x14ac:dyDescent="0.25">
      <c r="A96" s="212"/>
      <c r="B96" s="78" t="s">
        <v>207</v>
      </c>
      <c r="C96" s="223"/>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9"/>
      <c r="AS96" s="229"/>
      <c r="AT96" s="229">
        <f t="shared" si="10"/>
        <v>0</v>
      </c>
      <c r="AU96" s="4"/>
      <c r="AV96" s="4"/>
    </row>
    <row r="97" spans="1:48" x14ac:dyDescent="0.25">
      <c r="A97" s="212"/>
      <c r="B97" s="78" t="s">
        <v>101</v>
      </c>
      <c r="C97" s="223"/>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9"/>
      <c r="AS97" s="229"/>
      <c r="AT97" s="229">
        <f t="shared" si="10"/>
        <v>0</v>
      </c>
      <c r="AU97" s="4"/>
      <c r="AV97" s="4"/>
    </row>
    <row r="98" spans="1:48" x14ac:dyDescent="0.25">
      <c r="A98" s="36"/>
      <c r="B98" s="78" t="s">
        <v>254</v>
      </c>
      <c r="C98" s="223"/>
      <c r="D98" s="85"/>
      <c r="E98" s="79">
        <v>246251</v>
      </c>
      <c r="F98" s="85"/>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9"/>
      <c r="AS98" s="229"/>
      <c r="AT98" s="229">
        <f t="shared" si="10"/>
        <v>0</v>
      </c>
      <c r="AU98" s="4"/>
      <c r="AV98" s="4"/>
    </row>
    <row r="99" spans="1:48" x14ac:dyDescent="0.25">
      <c r="A99" s="36"/>
      <c r="B99" s="78" t="s">
        <v>265</v>
      </c>
      <c r="C99" s="223">
        <f>+AT99</f>
        <v>82343.38</v>
      </c>
      <c r="D99" s="85"/>
      <c r="E99" s="79">
        <v>75756</v>
      </c>
      <c r="F99" s="85"/>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9"/>
      <c r="AS99" s="229">
        <v>82343.38</v>
      </c>
      <c r="AT99" s="229">
        <f t="shared" si="10"/>
        <v>82343.38</v>
      </c>
      <c r="AU99" s="4"/>
      <c r="AV99" s="4"/>
    </row>
    <row r="100" spans="1:48" x14ac:dyDescent="0.25">
      <c r="A100" s="212"/>
      <c r="B100" s="127" t="s">
        <v>102</v>
      </c>
      <c r="C100" s="223"/>
      <c r="D100" s="26"/>
      <c r="E100" s="113"/>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30"/>
      <c r="AS100" s="230"/>
      <c r="AT100" s="229">
        <f t="shared" si="10"/>
        <v>0</v>
      </c>
      <c r="AU100" s="24"/>
      <c r="AV100" s="24"/>
    </row>
    <row r="101" spans="1:48" x14ac:dyDescent="0.25">
      <c r="A101" s="212"/>
      <c r="B101" s="126" t="s">
        <v>103</v>
      </c>
      <c r="C101" s="224"/>
      <c r="D101" s="25"/>
      <c r="E101" s="207"/>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30"/>
      <c r="AS101" s="230"/>
      <c r="AT101" s="229">
        <f t="shared" si="10"/>
        <v>0</v>
      </c>
      <c r="AU101" s="24"/>
      <c r="AV101" s="24"/>
    </row>
    <row r="102" spans="1:48" x14ac:dyDescent="0.25">
      <c r="A102" s="216"/>
      <c r="B102" s="32" t="s">
        <v>104</v>
      </c>
      <c r="C102" s="223"/>
      <c r="D102" s="22"/>
      <c r="E102" s="113">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9"/>
      <c r="AS102" s="229"/>
      <c r="AT102" s="229">
        <f t="shared" si="10"/>
        <v>0</v>
      </c>
      <c r="AU102" s="4"/>
      <c r="AV102" s="4"/>
    </row>
    <row r="103" spans="1:48" x14ac:dyDescent="0.25">
      <c r="A103" s="216"/>
      <c r="B103" s="32" t="s">
        <v>204</v>
      </c>
      <c r="C103" s="223"/>
      <c r="D103" s="22"/>
      <c r="E103" s="113">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9"/>
      <c r="AS103" s="229"/>
      <c r="AT103" s="229">
        <f t="shared" si="10"/>
        <v>0</v>
      </c>
      <c r="AU103" s="4"/>
      <c r="AV103" s="4"/>
    </row>
    <row r="104" spans="1:48" x14ac:dyDescent="0.25">
      <c r="A104" s="216"/>
      <c r="B104" s="32" t="s">
        <v>105</v>
      </c>
      <c r="C104" s="223">
        <f>+AT104</f>
        <v>9183588.0999999996</v>
      </c>
      <c r="D104" s="22"/>
      <c r="E104" s="113">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9">
        <v>4207247.5599999996</v>
      </c>
      <c r="AS104" s="229">
        <v>4976340.54</v>
      </c>
      <c r="AT104" s="229">
        <f t="shared" si="10"/>
        <v>9183588.0999999996</v>
      </c>
      <c r="AU104" s="4"/>
      <c r="AV104" s="4"/>
    </row>
    <row r="105" spans="1:48" x14ac:dyDescent="0.25">
      <c r="A105" s="216"/>
      <c r="B105" s="29" t="s">
        <v>106</v>
      </c>
      <c r="C105" s="223"/>
      <c r="D105" s="26"/>
      <c r="E105" s="113"/>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30"/>
      <c r="AS105" s="230"/>
      <c r="AT105" s="229">
        <f t="shared" si="10"/>
        <v>0</v>
      </c>
      <c r="AU105" s="24"/>
      <c r="AV105" s="24"/>
    </row>
    <row r="106" spans="1:48" x14ac:dyDescent="0.25">
      <c r="A106" s="216"/>
      <c r="B106" s="32" t="s">
        <v>107</v>
      </c>
      <c r="C106" s="223"/>
      <c r="D106" s="22"/>
      <c r="E106" s="113">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9"/>
      <c r="AS106" s="229"/>
      <c r="AT106" s="229">
        <f t="shared" si="10"/>
        <v>0</v>
      </c>
      <c r="AU106" s="4"/>
      <c r="AV106" s="4"/>
    </row>
    <row r="107" spans="1:48" x14ac:dyDescent="0.25">
      <c r="A107" s="216"/>
      <c r="B107" s="32" t="s">
        <v>108</v>
      </c>
      <c r="C107" s="223">
        <f>+AT107</f>
        <v>161971.56</v>
      </c>
      <c r="D107" s="22"/>
      <c r="E107" s="113">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9">
        <v>3363</v>
      </c>
      <c r="AS107" s="229">
        <v>158608.56</v>
      </c>
      <c r="AT107" s="229">
        <f t="shared" ref="AT107:AT159" si="28">+AR107+AS107</f>
        <v>161971.56</v>
      </c>
      <c r="AU107" s="4"/>
      <c r="AV107" s="4"/>
    </row>
    <row r="108" spans="1:48" x14ac:dyDescent="0.25">
      <c r="A108" s="216"/>
      <c r="B108" s="32" t="s">
        <v>109</v>
      </c>
      <c r="C108" s="223"/>
      <c r="D108" s="22"/>
      <c r="E108" s="113">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9"/>
      <c r="AS108" s="229"/>
      <c r="AT108" s="229">
        <f t="shared" si="28"/>
        <v>0</v>
      </c>
      <c r="AU108" s="4"/>
      <c r="AV108" s="4"/>
    </row>
    <row r="109" spans="1:48" x14ac:dyDescent="0.25">
      <c r="A109" s="216"/>
      <c r="B109" s="32" t="s">
        <v>208</v>
      </c>
      <c r="C109" s="223"/>
      <c r="D109" s="22"/>
      <c r="E109" s="113">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9"/>
      <c r="AS109" s="229"/>
      <c r="AT109" s="229">
        <f t="shared" si="28"/>
        <v>0</v>
      </c>
      <c r="AU109" s="4"/>
      <c r="AV109" s="4"/>
    </row>
    <row r="110" spans="1:48" x14ac:dyDescent="0.25">
      <c r="A110" s="216"/>
      <c r="B110" s="126" t="s">
        <v>110</v>
      </c>
      <c r="C110" s="224"/>
      <c r="D110" s="26"/>
      <c r="E110" s="113"/>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30"/>
      <c r="AS110" s="230"/>
      <c r="AT110" s="229">
        <f t="shared" si="28"/>
        <v>0</v>
      </c>
      <c r="AU110" s="24"/>
      <c r="AV110" s="24"/>
    </row>
    <row r="111" spans="1:48" x14ac:dyDescent="0.25">
      <c r="A111" s="216"/>
      <c r="B111" s="32" t="s">
        <v>111</v>
      </c>
      <c r="C111" s="223">
        <f>+AT111</f>
        <v>550173.89999999991</v>
      </c>
      <c r="D111" s="22"/>
      <c r="E111" s="113">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9">
        <v>192463.43</v>
      </c>
      <c r="AS111" s="229">
        <v>357710.47</v>
      </c>
      <c r="AT111" s="229">
        <f t="shared" si="28"/>
        <v>550173.89999999991</v>
      </c>
      <c r="AU111" s="4"/>
      <c r="AV111" s="4"/>
    </row>
    <row r="112" spans="1:48" x14ac:dyDescent="0.25">
      <c r="A112" s="216"/>
      <c r="B112" s="32" t="s">
        <v>112</v>
      </c>
      <c r="C112" s="223"/>
      <c r="D112" s="22"/>
      <c r="E112" s="113">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9"/>
      <c r="AS112" s="229"/>
      <c r="AT112" s="229">
        <f t="shared" si="28"/>
        <v>0</v>
      </c>
      <c r="AU112" s="4"/>
      <c r="AV112" s="4"/>
    </row>
    <row r="113" spans="1:48" x14ac:dyDescent="0.25">
      <c r="A113" s="216"/>
      <c r="B113" s="32" t="s">
        <v>113</v>
      </c>
      <c r="C113" s="223">
        <f>+AT113</f>
        <v>138838.6</v>
      </c>
      <c r="D113" s="22"/>
      <c r="E113" s="113">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9">
        <v>4602</v>
      </c>
      <c r="AS113" s="229">
        <v>134236.6</v>
      </c>
      <c r="AT113" s="229">
        <f t="shared" si="28"/>
        <v>138838.6</v>
      </c>
      <c r="AU113" s="4"/>
      <c r="AV113" s="4"/>
    </row>
    <row r="114" spans="1:48" x14ac:dyDescent="0.25">
      <c r="A114" s="216"/>
      <c r="B114" s="32" t="s">
        <v>209</v>
      </c>
      <c r="C114" s="223">
        <f>+AT114</f>
        <v>873064.42</v>
      </c>
      <c r="D114" s="22"/>
      <c r="E114" s="113">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9">
        <v>270703.99</v>
      </c>
      <c r="AS114" s="229">
        <v>602360.43000000005</v>
      </c>
      <c r="AT114" s="229">
        <f t="shared" si="28"/>
        <v>873064.42</v>
      </c>
      <c r="AU114" s="4"/>
      <c r="AV114" s="4"/>
    </row>
    <row r="115" spans="1:48" x14ac:dyDescent="0.25">
      <c r="A115" s="216"/>
      <c r="B115" s="29" t="s">
        <v>114</v>
      </c>
      <c r="C115" s="223"/>
      <c r="D115" s="26"/>
      <c r="E115" s="113"/>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30"/>
      <c r="AS115" s="230"/>
      <c r="AT115" s="229">
        <f t="shared" si="28"/>
        <v>0</v>
      </c>
      <c r="AU115" s="24"/>
      <c r="AV115" s="24"/>
    </row>
    <row r="116" spans="1:48" x14ac:dyDescent="0.25">
      <c r="A116" s="216"/>
      <c r="B116" s="24" t="s">
        <v>210</v>
      </c>
      <c r="C116" s="223"/>
      <c r="D116" s="26"/>
      <c r="E116" s="113">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30"/>
      <c r="AS116" s="230"/>
      <c r="AT116" s="229">
        <f t="shared" si="28"/>
        <v>0</v>
      </c>
      <c r="AU116" s="24"/>
      <c r="AV116" s="24"/>
    </row>
    <row r="117" spans="1:48" x14ac:dyDescent="0.25">
      <c r="A117" s="216"/>
      <c r="B117" s="32" t="s">
        <v>115</v>
      </c>
      <c r="C117" s="223"/>
      <c r="D117" s="22"/>
      <c r="E117" s="113"/>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9"/>
      <c r="AS117" s="229"/>
      <c r="AT117" s="229">
        <f t="shared" si="28"/>
        <v>0</v>
      </c>
      <c r="AU117" s="4"/>
      <c r="AV117" s="4"/>
    </row>
    <row r="118" spans="1:48" x14ac:dyDescent="0.25">
      <c r="A118" s="216"/>
      <c r="B118" s="32" t="s">
        <v>116</v>
      </c>
      <c r="C118" s="223"/>
      <c r="D118" s="22"/>
      <c r="E118" s="113">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9"/>
      <c r="AS118" s="229"/>
      <c r="AT118" s="229">
        <f t="shared" si="28"/>
        <v>0</v>
      </c>
      <c r="AU118" s="4"/>
      <c r="AV118" s="4"/>
    </row>
    <row r="119" spans="1:48" x14ac:dyDescent="0.25">
      <c r="A119" s="216"/>
      <c r="B119" s="32" t="s">
        <v>117</v>
      </c>
      <c r="C119" s="224"/>
      <c r="D119" s="22"/>
      <c r="E119" s="113">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9"/>
      <c r="AS119" s="229"/>
      <c r="AT119" s="229">
        <f t="shared" si="28"/>
        <v>0</v>
      </c>
      <c r="AU119" s="4"/>
      <c r="AV119" s="4"/>
    </row>
    <row r="120" spans="1:48" x14ac:dyDescent="0.25">
      <c r="A120" s="216"/>
      <c r="B120" s="126" t="s">
        <v>118</v>
      </c>
      <c r="C120" s="223"/>
      <c r="D120" s="26"/>
      <c r="E120" s="113" t="s">
        <v>280</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30"/>
      <c r="AS120" s="230"/>
      <c r="AT120" s="229">
        <f t="shared" si="28"/>
        <v>0</v>
      </c>
      <c r="AU120" s="24"/>
      <c r="AV120" s="24"/>
    </row>
    <row r="121" spans="1:48" x14ac:dyDescent="0.25">
      <c r="A121" s="216"/>
      <c r="B121" s="32" t="s">
        <v>119</v>
      </c>
      <c r="C121" s="223"/>
      <c r="D121" s="22"/>
      <c r="E121" s="113">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9"/>
      <c r="AS121" s="229"/>
      <c r="AT121" s="229">
        <f t="shared" si="28"/>
        <v>0</v>
      </c>
      <c r="AU121" s="4"/>
      <c r="AV121" s="4"/>
    </row>
    <row r="122" spans="1:48" x14ac:dyDescent="0.25">
      <c r="A122" s="216"/>
      <c r="B122" s="32" t="s">
        <v>120</v>
      </c>
      <c r="C122" s="223"/>
      <c r="D122" s="22"/>
      <c r="E122" s="113">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9"/>
      <c r="AS122" s="229"/>
      <c r="AT122" s="229">
        <f t="shared" si="28"/>
        <v>0</v>
      </c>
      <c r="AU122" s="4"/>
      <c r="AV122" s="4"/>
    </row>
    <row r="123" spans="1:48" x14ac:dyDescent="0.25">
      <c r="A123" s="216"/>
      <c r="B123" s="32" t="s">
        <v>125</v>
      </c>
      <c r="C123" s="223"/>
      <c r="D123" s="22"/>
      <c r="E123" s="113">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9"/>
      <c r="AS123" s="229"/>
      <c r="AT123" s="229">
        <f t="shared" si="28"/>
        <v>0</v>
      </c>
      <c r="AU123" s="4"/>
      <c r="AV123" s="4"/>
    </row>
    <row r="124" spans="1:48" x14ac:dyDescent="0.25">
      <c r="A124" s="216"/>
      <c r="B124" s="32" t="s">
        <v>121</v>
      </c>
      <c r="C124" s="223"/>
      <c r="D124" s="22"/>
      <c r="E124" s="113">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9"/>
      <c r="AS124" s="229"/>
      <c r="AT124" s="229">
        <f t="shared" si="28"/>
        <v>0</v>
      </c>
      <c r="AU124" s="4"/>
      <c r="AV124" s="4"/>
    </row>
    <row r="125" spans="1:48" x14ac:dyDescent="0.25">
      <c r="A125" s="216"/>
      <c r="B125" s="32" t="s">
        <v>122</v>
      </c>
      <c r="C125" s="223"/>
      <c r="D125" s="22"/>
      <c r="E125" s="113">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9"/>
      <c r="AS125" s="229"/>
      <c r="AT125" s="229">
        <f t="shared" si="28"/>
        <v>0</v>
      </c>
      <c r="AU125" s="4"/>
      <c r="AV125" s="4"/>
    </row>
    <row r="126" spans="1:48" x14ac:dyDescent="0.25">
      <c r="A126" s="216"/>
      <c r="B126" s="32" t="s">
        <v>123</v>
      </c>
      <c r="C126" s="223"/>
      <c r="D126" s="22"/>
      <c r="E126" s="113">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9"/>
      <c r="AS126" s="229"/>
      <c r="AT126" s="229">
        <f t="shared" si="28"/>
        <v>0</v>
      </c>
      <c r="AU126" s="4"/>
      <c r="AV126" s="4"/>
    </row>
    <row r="127" spans="1:48" x14ac:dyDescent="0.25">
      <c r="A127" s="216"/>
      <c r="B127" s="32" t="s">
        <v>124</v>
      </c>
      <c r="C127" s="223">
        <f>+AT127</f>
        <v>4993163.6899999995</v>
      </c>
      <c r="D127" s="22"/>
      <c r="E127" s="113">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9">
        <v>896136.48</v>
      </c>
      <c r="AS127" s="229">
        <v>4097027.21</v>
      </c>
      <c r="AT127" s="229">
        <f t="shared" si="28"/>
        <v>4993163.6899999995</v>
      </c>
      <c r="AU127" s="4"/>
      <c r="AV127" s="4"/>
    </row>
    <row r="128" spans="1:48" x14ac:dyDescent="0.25">
      <c r="A128" s="216"/>
      <c r="B128" s="32" t="s">
        <v>125</v>
      </c>
      <c r="C128" s="224"/>
      <c r="D128" s="22"/>
      <c r="E128" s="113">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9"/>
      <c r="AS128" s="229"/>
      <c r="AT128" s="229">
        <f t="shared" si="28"/>
        <v>0</v>
      </c>
      <c r="AU128" s="4"/>
      <c r="AV128" s="4"/>
    </row>
    <row r="129" spans="1:48" x14ac:dyDescent="0.25">
      <c r="A129" s="216"/>
      <c r="B129" s="32" t="s">
        <v>255</v>
      </c>
      <c r="C129" s="223"/>
      <c r="D129" s="22"/>
      <c r="E129" s="113">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9"/>
      <c r="AS129" s="229"/>
      <c r="AT129" s="229">
        <f t="shared" si="28"/>
        <v>0</v>
      </c>
      <c r="AU129" s="4"/>
      <c r="AV129" s="4"/>
    </row>
    <row r="130" spans="1:48" ht="30" x14ac:dyDescent="0.25">
      <c r="A130" s="216"/>
      <c r="B130" s="234" t="s">
        <v>126</v>
      </c>
      <c r="C130" s="223">
        <f>+AT131</f>
        <v>2169940.5699999998</v>
      </c>
      <c r="D130" s="26"/>
      <c r="E130" s="113" t="s">
        <v>280</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30"/>
      <c r="AS130" s="230"/>
      <c r="AT130" s="229">
        <f t="shared" si="28"/>
        <v>0</v>
      </c>
      <c r="AU130" s="24"/>
      <c r="AV130" s="24"/>
    </row>
    <row r="131" spans="1:48" x14ac:dyDescent="0.25">
      <c r="A131" s="216"/>
      <c r="B131" s="32" t="s">
        <v>127</v>
      </c>
      <c r="C131" s="223"/>
      <c r="D131" s="22"/>
      <c r="E131" s="113">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9">
        <v>679993.84</v>
      </c>
      <c r="AS131" s="229">
        <v>1489946.73</v>
      </c>
      <c r="AT131" s="229">
        <f t="shared" si="28"/>
        <v>2169940.5699999998</v>
      </c>
      <c r="AU131" s="4"/>
      <c r="AV131" s="4"/>
    </row>
    <row r="132" spans="1:48" x14ac:dyDescent="0.25">
      <c r="A132" s="216"/>
      <c r="B132" s="32" t="s">
        <v>128</v>
      </c>
      <c r="C132" s="223"/>
      <c r="D132" s="22"/>
      <c r="E132" s="113">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9"/>
      <c r="AS132" s="229"/>
      <c r="AT132" s="229">
        <f t="shared" si="28"/>
        <v>0</v>
      </c>
      <c r="AU132" s="4"/>
      <c r="AV132" s="4"/>
    </row>
    <row r="133" spans="1:48" x14ac:dyDescent="0.25">
      <c r="A133" s="216"/>
      <c r="B133" s="32" t="s">
        <v>129</v>
      </c>
      <c r="C133" s="223"/>
      <c r="D133" s="22"/>
      <c r="E133" s="113">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9"/>
      <c r="AS133" s="229"/>
      <c r="AT133" s="229">
        <f t="shared" si="28"/>
        <v>0</v>
      </c>
      <c r="AU133" s="4"/>
      <c r="AV133" s="4"/>
    </row>
    <row r="134" spans="1:48" x14ac:dyDescent="0.25">
      <c r="A134" s="216"/>
      <c r="B134" s="32" t="s">
        <v>201</v>
      </c>
      <c r="C134" s="223"/>
      <c r="D134" s="22"/>
      <c r="E134" s="113">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9"/>
      <c r="AS134" s="229"/>
      <c r="AT134" s="229">
        <f t="shared" si="28"/>
        <v>0</v>
      </c>
      <c r="AU134" s="4"/>
      <c r="AV134" s="4"/>
    </row>
    <row r="135" spans="1:48" x14ac:dyDescent="0.25">
      <c r="A135" s="216"/>
      <c r="B135" s="32" t="s">
        <v>202</v>
      </c>
      <c r="C135" s="223"/>
      <c r="D135" s="22"/>
      <c r="E135" s="113">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9"/>
      <c r="AS135" s="229"/>
      <c r="AT135" s="229">
        <f t="shared" si="28"/>
        <v>0</v>
      </c>
      <c r="AU135" s="4"/>
      <c r="AV135" s="4"/>
    </row>
    <row r="136" spans="1:48" x14ac:dyDescent="0.25">
      <c r="A136" s="216"/>
      <c r="B136" s="32" t="s">
        <v>203</v>
      </c>
      <c r="C136" s="223"/>
      <c r="D136" s="22"/>
      <c r="E136" s="113">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9"/>
      <c r="AS136" s="229"/>
      <c r="AT136" s="229">
        <f t="shared" si="28"/>
        <v>0</v>
      </c>
      <c r="AU136" s="4"/>
      <c r="AV136" s="4"/>
    </row>
    <row r="137" spans="1:48" x14ac:dyDescent="0.25">
      <c r="A137" s="216"/>
      <c r="B137" s="32" t="s">
        <v>130</v>
      </c>
      <c r="C137" s="224"/>
      <c r="D137" s="22"/>
      <c r="E137" s="113">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9"/>
      <c r="AS137" s="229"/>
      <c r="AT137" s="229">
        <f t="shared" si="28"/>
        <v>0</v>
      </c>
      <c r="AU137" s="4"/>
      <c r="AV137" s="4"/>
    </row>
    <row r="138" spans="1:48" x14ac:dyDescent="0.25">
      <c r="A138" s="216"/>
      <c r="B138" s="32" t="s">
        <v>131</v>
      </c>
      <c r="C138" s="223"/>
      <c r="D138" s="22"/>
      <c r="E138" s="113">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9"/>
      <c r="AS138" s="229"/>
      <c r="AT138" s="229">
        <f t="shared" si="28"/>
        <v>0</v>
      </c>
      <c r="AU138" s="4"/>
      <c r="AV138" s="4"/>
    </row>
    <row r="139" spans="1:48" x14ac:dyDescent="0.25">
      <c r="A139" s="216"/>
      <c r="B139" s="32" t="s">
        <v>132</v>
      </c>
      <c r="C139" s="223"/>
      <c r="D139" s="22"/>
      <c r="E139" s="113">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9"/>
      <c r="AS139" s="229"/>
      <c r="AT139" s="229">
        <f t="shared" si="28"/>
        <v>0</v>
      </c>
      <c r="AU139" s="4"/>
      <c r="AV139" s="4"/>
    </row>
    <row r="140" spans="1:48" x14ac:dyDescent="0.25">
      <c r="A140" s="216"/>
      <c r="B140" s="32" t="s">
        <v>259</v>
      </c>
      <c r="C140" s="223"/>
      <c r="D140" s="22"/>
      <c r="E140" s="113">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9"/>
      <c r="AS140" s="229"/>
      <c r="AT140" s="229">
        <f t="shared" si="28"/>
        <v>0</v>
      </c>
      <c r="AU140" s="4"/>
      <c r="AV140" s="4"/>
    </row>
    <row r="141" spans="1:48" x14ac:dyDescent="0.25">
      <c r="A141" s="216"/>
      <c r="B141" s="126" t="s">
        <v>133</v>
      </c>
      <c r="C141" s="223">
        <f>+AT141</f>
        <v>3038530.69</v>
      </c>
      <c r="D141" s="26"/>
      <c r="E141" s="113">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30">
        <v>844852.41</v>
      </c>
      <c r="AS141" s="230">
        <v>2193678.2799999998</v>
      </c>
      <c r="AT141" s="229">
        <f t="shared" si="28"/>
        <v>3038530.69</v>
      </c>
      <c r="AU141" s="24"/>
      <c r="AV141" s="24"/>
    </row>
    <row r="142" spans="1:48" x14ac:dyDescent="0.25">
      <c r="A142" s="216"/>
      <c r="B142" s="32" t="s">
        <v>134</v>
      </c>
      <c r="C142" s="223"/>
      <c r="D142" s="22"/>
      <c r="E142" s="113">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9"/>
      <c r="AS142" s="229"/>
      <c r="AT142" s="229">
        <f t="shared" si="28"/>
        <v>0</v>
      </c>
      <c r="AU142" s="4"/>
      <c r="AV142" s="4"/>
    </row>
    <row r="143" spans="1:48" x14ac:dyDescent="0.25">
      <c r="A143" s="216"/>
      <c r="B143" s="32" t="s">
        <v>135</v>
      </c>
      <c r="C143" s="223"/>
      <c r="D143" s="22"/>
      <c r="E143" s="113">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9"/>
      <c r="AS143" s="229"/>
      <c r="AT143" s="229">
        <f t="shared" si="28"/>
        <v>0</v>
      </c>
      <c r="AU143" s="4"/>
      <c r="AV143" s="4"/>
    </row>
    <row r="144" spans="1:48" x14ac:dyDescent="0.25">
      <c r="A144" s="216"/>
      <c r="B144" s="32" t="s">
        <v>136</v>
      </c>
      <c r="C144" s="223"/>
      <c r="D144" s="22"/>
      <c r="E144" s="113">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9"/>
      <c r="AS144" s="229"/>
      <c r="AT144" s="229">
        <f t="shared" si="28"/>
        <v>0</v>
      </c>
      <c r="AU144" s="4"/>
      <c r="AV144" s="4"/>
    </row>
    <row r="145" spans="1:48" x14ac:dyDescent="0.25">
      <c r="A145" s="216"/>
      <c r="B145" s="32" t="s">
        <v>257</v>
      </c>
      <c r="C145" s="223"/>
      <c r="D145" s="22"/>
      <c r="E145" s="113">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9"/>
      <c r="AS145" s="229"/>
      <c r="AT145" s="229">
        <f t="shared" si="28"/>
        <v>0</v>
      </c>
      <c r="AU145" s="4"/>
      <c r="AV145" s="4"/>
    </row>
    <row r="146" spans="1:48" x14ac:dyDescent="0.25">
      <c r="A146" s="216"/>
      <c r="B146" s="32" t="s">
        <v>137</v>
      </c>
      <c r="C146" s="224"/>
      <c r="D146" s="22"/>
      <c r="E146" s="113">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9"/>
      <c r="AS146" s="229"/>
      <c r="AT146" s="229">
        <f t="shared" si="28"/>
        <v>0</v>
      </c>
      <c r="AU146" s="4"/>
      <c r="AV146" s="4"/>
    </row>
    <row r="147" spans="1:48" x14ac:dyDescent="0.25">
      <c r="A147" s="216"/>
      <c r="B147" s="32" t="s">
        <v>138</v>
      </c>
      <c r="C147" s="223"/>
      <c r="D147" s="22"/>
      <c r="E147" s="113">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9"/>
      <c r="AS147" s="229"/>
      <c r="AT147" s="229">
        <f t="shared" si="28"/>
        <v>0</v>
      </c>
      <c r="AU147" s="4"/>
      <c r="AV147" s="4"/>
    </row>
    <row r="148" spans="1:48" x14ac:dyDescent="0.25">
      <c r="A148" s="216"/>
      <c r="B148" s="32" t="s">
        <v>139</v>
      </c>
      <c r="C148" s="223"/>
      <c r="D148" s="22"/>
      <c r="E148" s="113">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9"/>
      <c r="AS148" s="229"/>
      <c r="AT148" s="229">
        <f t="shared" si="28"/>
        <v>0</v>
      </c>
      <c r="AU148" s="4"/>
      <c r="AV148" s="4"/>
    </row>
    <row r="149" spans="1:48" x14ac:dyDescent="0.25">
      <c r="A149" s="216"/>
      <c r="B149" s="32" t="s">
        <v>140</v>
      </c>
      <c r="C149" s="223"/>
      <c r="D149" s="22"/>
      <c r="E149" s="113">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9"/>
      <c r="AS149" s="229"/>
      <c r="AT149" s="229">
        <f t="shared" si="28"/>
        <v>0</v>
      </c>
      <c r="AU149" s="4"/>
      <c r="AV149" s="4"/>
    </row>
    <row r="150" spans="1:48" x14ac:dyDescent="0.25">
      <c r="A150" s="216"/>
      <c r="B150" s="32" t="s">
        <v>260</v>
      </c>
      <c r="C150" s="223"/>
      <c r="D150" s="22"/>
      <c r="E150" s="113">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9"/>
      <c r="AS150" s="229"/>
      <c r="AT150" s="229">
        <f t="shared" si="28"/>
        <v>0</v>
      </c>
      <c r="AU150" s="4"/>
      <c r="AV150" s="4"/>
    </row>
    <row r="151" spans="1:48" x14ac:dyDescent="0.25">
      <c r="A151" s="216"/>
      <c r="B151" s="32" t="s">
        <v>142</v>
      </c>
      <c r="C151" s="223"/>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9"/>
      <c r="AS151" s="229"/>
      <c r="AT151" s="229">
        <f t="shared" si="28"/>
        <v>0</v>
      </c>
      <c r="AU151" s="4"/>
      <c r="AV151" s="4"/>
    </row>
    <row r="152" spans="1:48" x14ac:dyDescent="0.25">
      <c r="A152" s="212"/>
      <c r="B152" s="84" t="s">
        <v>213</v>
      </c>
      <c r="C152" s="223"/>
      <c r="D152" s="26"/>
      <c r="E152" s="113">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30"/>
      <c r="AS152" s="230"/>
      <c r="AT152" s="229">
        <f t="shared" si="28"/>
        <v>0</v>
      </c>
      <c r="AU152" s="24"/>
      <c r="AV152" s="24"/>
    </row>
    <row r="153" spans="1:48" x14ac:dyDescent="0.25">
      <c r="A153" s="35"/>
      <c r="B153" s="32" t="s">
        <v>143</v>
      </c>
      <c r="C153" s="223"/>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9"/>
      <c r="AS153" s="229"/>
      <c r="AT153" s="229">
        <f t="shared" si="28"/>
        <v>0</v>
      </c>
      <c r="AU153" s="4"/>
      <c r="AV153" s="4"/>
    </row>
    <row r="154" spans="1:48" x14ac:dyDescent="0.25">
      <c r="A154" s="35"/>
      <c r="B154" s="32"/>
      <c r="C154" s="223"/>
      <c r="D154" s="26"/>
      <c r="E154" s="209"/>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30"/>
      <c r="AS154" s="230"/>
      <c r="AT154" s="229">
        <f t="shared" si="28"/>
        <v>0</v>
      </c>
      <c r="AU154" s="24"/>
      <c r="AV154" s="24"/>
    </row>
    <row r="155" spans="1:48" x14ac:dyDescent="0.25">
      <c r="A155" s="212"/>
      <c r="B155" s="126" t="s">
        <v>144</v>
      </c>
      <c r="C155" s="224"/>
      <c r="D155" s="26"/>
      <c r="E155" s="113"/>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30"/>
      <c r="AS155" s="230"/>
      <c r="AT155" s="229">
        <f t="shared" si="28"/>
        <v>0</v>
      </c>
      <c r="AU155" s="24"/>
      <c r="AV155" s="24"/>
    </row>
    <row r="156" spans="1:48" x14ac:dyDescent="0.25">
      <c r="A156" s="36"/>
      <c r="B156" s="4" t="s">
        <v>145</v>
      </c>
      <c r="C156" s="223">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9"/>
      <c r="AS156" s="229">
        <v>75000</v>
      </c>
      <c r="AT156" s="229">
        <f t="shared" si="28"/>
        <v>75000</v>
      </c>
      <c r="AU156" s="4"/>
      <c r="AV156" s="4"/>
    </row>
    <row r="157" spans="1:48" x14ac:dyDescent="0.25">
      <c r="A157" s="36"/>
      <c r="B157" s="4" t="s">
        <v>258</v>
      </c>
      <c r="C157" s="223"/>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9"/>
      <c r="AS157" s="229"/>
      <c r="AT157" s="229">
        <f t="shared" si="28"/>
        <v>0</v>
      </c>
      <c r="AU157" s="4"/>
      <c r="AV157" s="4"/>
    </row>
    <row r="158" spans="1:48" x14ac:dyDescent="0.25">
      <c r="A158" s="36"/>
      <c r="B158" s="4" t="s">
        <v>146</v>
      </c>
      <c r="C158" s="223"/>
      <c r="D158" s="85"/>
      <c r="E158" s="79">
        <v>0</v>
      </c>
      <c r="F158" s="85"/>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9"/>
      <c r="AS158" s="229"/>
      <c r="AT158" s="229">
        <f t="shared" si="28"/>
        <v>0</v>
      </c>
      <c r="AU158" s="4"/>
      <c r="AV158" s="4"/>
    </row>
    <row r="159" spans="1:48" x14ac:dyDescent="0.25">
      <c r="A159" s="36"/>
      <c r="B159" s="30" t="s">
        <v>147</v>
      </c>
      <c r="C159" s="223"/>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9"/>
      <c r="AS159" s="229"/>
      <c r="AT159" s="229">
        <f t="shared" si="28"/>
        <v>0</v>
      </c>
      <c r="AU159" s="4"/>
      <c r="AV159" s="4"/>
    </row>
    <row r="160" spans="1:48" x14ac:dyDescent="0.25">
      <c r="A160" s="36"/>
      <c r="B160" s="30"/>
      <c r="C160" s="223"/>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9"/>
      <c r="AS160" s="229"/>
      <c r="AT160" s="229"/>
      <c r="AU160" s="4"/>
      <c r="AV160" s="4"/>
    </row>
    <row r="161" spans="1:48" x14ac:dyDescent="0.25">
      <c r="A161" s="36"/>
      <c r="B161" s="37" t="s">
        <v>148</v>
      </c>
      <c r="C161" s="223">
        <v>850000</v>
      </c>
      <c r="D161" s="137">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9"/>
      <c r="AS161" s="229"/>
      <c r="AT161" s="477" t="s">
        <v>327</v>
      </c>
      <c r="AU161" s="477"/>
      <c r="AV161" s="4"/>
    </row>
    <row r="162" spans="1:48" x14ac:dyDescent="0.25">
      <c r="A162" s="36"/>
      <c r="B162" s="37" t="s">
        <v>149</v>
      </c>
      <c r="C162" s="223">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9">
        <f>SUM(AR42:AR161)</f>
        <v>44954262.030000001</v>
      </c>
      <c r="AS162" s="229">
        <f>SUM(AS42:AS161)</f>
        <v>21302794.130000003</v>
      </c>
      <c r="AT162" s="478">
        <f>+AR162+AS162</f>
        <v>66257056.160000004</v>
      </c>
      <c r="AU162" s="478"/>
      <c r="AV162" s="4"/>
    </row>
    <row r="163" spans="1:48" x14ac:dyDescent="0.25">
      <c r="A163" s="212"/>
      <c r="B163" s="21" t="s">
        <v>150</v>
      </c>
      <c r="C163" s="223"/>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9"/>
      <c r="AS163" s="229"/>
      <c r="AT163" s="229"/>
      <c r="AU163" s="4"/>
      <c r="AV163" s="4"/>
    </row>
    <row r="164" spans="1:48" x14ac:dyDescent="0.25">
      <c r="A164" s="212"/>
      <c r="B164" s="27"/>
      <c r="C164" s="224"/>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31" t="s">
        <v>326</v>
      </c>
      <c r="AR164" s="232"/>
      <c r="AS164" s="232"/>
      <c r="AT164" s="229" t="s">
        <v>328</v>
      </c>
      <c r="AU164" s="4"/>
      <c r="AV164" s="4"/>
    </row>
    <row r="165" spans="1:48" x14ac:dyDescent="0.25">
      <c r="A165" s="212"/>
      <c r="B165" s="29" t="s">
        <v>151</v>
      </c>
      <c r="C165" s="235">
        <f>+SUM(C37:C162)</f>
        <v>-11294375.890000008</v>
      </c>
      <c r="D165" s="241">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30">
        <v>203951</v>
      </c>
      <c r="AS165" s="230">
        <v>570909.97</v>
      </c>
      <c r="AT165" s="230"/>
      <c r="AU165" s="24"/>
      <c r="AV165" s="24"/>
    </row>
    <row r="166" spans="1:48" x14ac:dyDescent="0.25">
      <c r="A166" s="212"/>
      <c r="B166" s="4"/>
      <c r="D166" s="3"/>
      <c r="E166" s="3"/>
      <c r="F166" s="85"/>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9">
        <v>19529</v>
      </c>
      <c r="AS166" s="229">
        <v>308965</v>
      </c>
      <c r="AT166" s="4"/>
      <c r="AU166" s="4"/>
      <c r="AV166" s="4"/>
    </row>
    <row r="167" spans="1:48" x14ac:dyDescent="0.25">
      <c r="A167" s="212"/>
      <c r="B167" s="4"/>
      <c r="C167" s="484">
        <f>+C165+D165</f>
        <v>0.63999999314546585</v>
      </c>
      <c r="D167" s="485"/>
      <c r="E167" s="3"/>
      <c r="F167" s="85"/>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9">
        <v>310110.40000000002</v>
      </c>
      <c r="AS167" s="229">
        <v>567661.19999999995</v>
      </c>
      <c r="AT167" s="4"/>
      <c r="AU167" s="4"/>
      <c r="AV167" s="4"/>
    </row>
    <row r="168" spans="1:48" x14ac:dyDescent="0.25">
      <c r="A168" s="212"/>
      <c r="B168" s="4" t="s">
        <v>153</v>
      </c>
      <c r="C168" s="3"/>
      <c r="D168" s="3"/>
      <c r="E168" s="3"/>
      <c r="F168" s="85"/>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9"/>
      <c r="AS168" s="229">
        <v>2452840</v>
      </c>
      <c r="AT168" s="4"/>
      <c r="AU168" s="4"/>
      <c r="AV168" s="4"/>
    </row>
    <row r="169" spans="1:48" x14ac:dyDescent="0.25">
      <c r="A169" s="212"/>
      <c r="B169" s="146" t="s">
        <v>0</v>
      </c>
      <c r="C169" s="3">
        <f>+SUM(C12:C162)</f>
        <v>-12170056.469999999</v>
      </c>
      <c r="D169" s="3"/>
      <c r="E169" s="3">
        <v>0</v>
      </c>
      <c r="F169" s="85"/>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9">
        <v>42421</v>
      </c>
      <c r="AT169" s="4"/>
      <c r="AU169" s="4"/>
      <c r="AV169" s="4"/>
    </row>
    <row r="170" spans="1:48" x14ac:dyDescent="0.25">
      <c r="A170" s="1"/>
      <c r="B170" s="38"/>
      <c r="C170" s="3"/>
      <c r="D170" s="3"/>
      <c r="E170" s="3"/>
      <c r="F170" s="85"/>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33">
        <f>+AR162+AR165+AR166+AR167</f>
        <v>45487852.43</v>
      </c>
      <c r="AS170" s="233">
        <f>+AS162+AS165+AS166+AS167+AS168+AS169</f>
        <v>25245591.300000001</v>
      </c>
      <c r="AT170" s="479">
        <f>+AR170+AS170</f>
        <v>70733443.730000004</v>
      </c>
      <c r="AU170" s="480"/>
      <c r="AV170" s="4"/>
    </row>
    <row r="171" spans="1:48" x14ac:dyDescent="0.25">
      <c r="A171" s="1"/>
      <c r="B171" s="38"/>
      <c r="C171" s="3"/>
      <c r="D171" s="3"/>
      <c r="E171" s="3"/>
      <c r="F171" s="85"/>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5"/>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7"/>
      <c r="C173" s="22"/>
      <c r="D173" s="22"/>
      <c r="E173" s="22"/>
      <c r="F173" s="168"/>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7"/>
      <c r="C174" s="22"/>
      <c r="D174" s="22"/>
      <c r="E174" s="22"/>
      <c r="F174" s="168"/>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7"/>
      <c r="C175" s="22"/>
      <c r="D175" s="22"/>
      <c r="E175" s="22"/>
      <c r="F175" s="168"/>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7"/>
      <c r="C176" s="481"/>
      <c r="D176" s="481"/>
      <c r="E176" s="22"/>
      <c r="F176" s="168"/>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7"/>
      <c r="C177" s="22"/>
      <c r="D177" s="22"/>
      <c r="E177" s="22"/>
      <c r="F177" s="168"/>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7"/>
      <c r="C178" s="22"/>
      <c r="D178" s="22"/>
      <c r="E178" s="22"/>
      <c r="F178" s="168"/>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7"/>
      <c r="C179" s="22"/>
      <c r="D179" s="169"/>
      <c r="E179" s="22"/>
      <c r="F179" s="168"/>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7"/>
      <c r="C180" s="22"/>
      <c r="D180" s="22"/>
      <c r="E180" s="22"/>
      <c r="F180" s="109"/>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9"/>
      <c r="C181" s="168"/>
      <c r="D181" s="170"/>
      <c r="E181" s="109"/>
      <c r="F181" s="109"/>
      <c r="G181" s="109"/>
    </row>
    <row r="182" spans="1:48" x14ac:dyDescent="0.25">
      <c r="B182" s="22"/>
      <c r="D182" s="82"/>
    </row>
    <row r="183" spans="1:48" x14ac:dyDescent="0.25">
      <c r="D183" s="134"/>
    </row>
    <row r="184" spans="1:48" x14ac:dyDescent="0.25">
      <c r="D184" s="111"/>
    </row>
    <row r="185" spans="1:48" x14ac:dyDescent="0.25">
      <c r="D185" s="111"/>
    </row>
    <row r="186" spans="1:48" x14ac:dyDescent="0.25">
      <c r="D186" s="166"/>
    </row>
  </sheetData>
  <mergeCells count="16">
    <mergeCell ref="AT161:AU161"/>
    <mergeCell ref="AT162:AU162"/>
    <mergeCell ref="AT170:AU170"/>
    <mergeCell ref="C176:D176"/>
    <mergeCell ref="S7:W7"/>
    <mergeCell ref="J9:K9"/>
    <mergeCell ref="C167:D167"/>
    <mergeCell ref="B4:D4"/>
    <mergeCell ref="H4:K4"/>
    <mergeCell ref="R4:R9"/>
    <mergeCell ref="B5:D5"/>
    <mergeCell ref="H5:K5"/>
    <mergeCell ref="B6:D6"/>
    <mergeCell ref="H6:K6"/>
    <mergeCell ref="B7:D7"/>
    <mergeCell ref="H7:K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5" customWidth="1"/>
    <col min="5" max="5" width="2.28515625" style="85" customWidth="1"/>
    <col min="6" max="6" width="24.140625" customWidth="1"/>
    <col min="7" max="7" width="17.85546875" customWidth="1"/>
  </cols>
  <sheetData>
    <row r="3" spans="1:7" ht="15.75" x14ac:dyDescent="0.25">
      <c r="B3" s="495" t="s">
        <v>197</v>
      </c>
      <c r="C3" s="495"/>
      <c r="D3" s="495"/>
      <c r="E3" s="495"/>
      <c r="F3" s="495"/>
      <c r="G3" s="495"/>
    </row>
    <row r="4" spans="1:7" ht="15.75" x14ac:dyDescent="0.25">
      <c r="B4" s="495" t="s">
        <v>284</v>
      </c>
      <c r="C4" s="495"/>
      <c r="D4" s="495"/>
      <c r="E4" s="495"/>
      <c r="F4" s="495"/>
      <c r="G4" s="495"/>
    </row>
    <row r="5" spans="1:7" ht="15.75" x14ac:dyDescent="0.25">
      <c r="A5" s="39"/>
      <c r="B5" s="495" t="s">
        <v>290</v>
      </c>
      <c r="C5" s="495"/>
      <c r="D5" s="495"/>
      <c r="E5" s="495"/>
      <c r="F5" s="495"/>
      <c r="G5" s="495"/>
    </row>
    <row r="6" spans="1:7" ht="15.75" x14ac:dyDescent="0.25">
      <c r="A6" s="39"/>
      <c r="B6" s="495" t="s">
        <v>5</v>
      </c>
      <c r="C6" s="495"/>
      <c r="D6" s="495"/>
      <c r="E6" s="495"/>
      <c r="F6" s="495"/>
      <c r="G6" s="495"/>
    </row>
    <row r="7" spans="1:7" ht="15.75" x14ac:dyDescent="0.25">
      <c r="B7" s="495"/>
      <c r="C7" s="495"/>
      <c r="D7" s="495"/>
      <c r="E7" s="495"/>
      <c r="F7" s="495"/>
    </row>
    <row r="8" spans="1:7" ht="15.75" x14ac:dyDescent="0.25">
      <c r="A8" s="39"/>
      <c r="B8" s="495"/>
      <c r="C8" s="495"/>
      <c r="D8" s="495"/>
      <c r="E8" s="495"/>
      <c r="F8" s="495"/>
    </row>
    <row r="9" spans="1:7" ht="15.75" x14ac:dyDescent="0.25">
      <c r="A9" s="39"/>
      <c r="B9" s="495"/>
      <c r="C9" s="495"/>
      <c r="D9" s="495"/>
      <c r="E9" s="495"/>
      <c r="F9" s="495"/>
    </row>
    <row r="10" spans="1:7" x14ac:dyDescent="0.25">
      <c r="A10" s="39"/>
      <c r="B10" s="40"/>
      <c r="C10" s="40"/>
      <c r="D10" s="4"/>
      <c r="E10" s="4"/>
      <c r="F10" s="30"/>
    </row>
    <row r="11" spans="1:7" x14ac:dyDescent="0.25">
      <c r="A11" s="39"/>
      <c r="B11" s="30" t="s">
        <v>54</v>
      </c>
      <c r="C11" s="30"/>
      <c r="D11" s="133">
        <v>2022</v>
      </c>
      <c r="E11" s="133"/>
      <c r="F11" s="133">
        <v>2021</v>
      </c>
    </row>
    <row r="12" spans="1:7" x14ac:dyDescent="0.25">
      <c r="A12" s="39"/>
      <c r="B12" s="43"/>
      <c r="C12" s="43"/>
      <c r="D12" s="129"/>
      <c r="E12" s="129"/>
      <c r="F12" s="129"/>
    </row>
    <row r="13" spans="1:7" x14ac:dyDescent="0.25">
      <c r="A13" s="39"/>
      <c r="B13" s="30" t="s">
        <v>310</v>
      </c>
      <c r="C13" s="43"/>
      <c r="D13" s="137">
        <v>24639928</v>
      </c>
      <c r="E13" s="22"/>
      <c r="F13" s="22">
        <v>30985037</v>
      </c>
      <c r="G13" s="114"/>
    </row>
    <row r="14" spans="1:7" x14ac:dyDescent="0.25">
      <c r="A14" s="39"/>
      <c r="B14" s="30" t="s">
        <v>311</v>
      </c>
      <c r="C14" s="43"/>
      <c r="D14" s="137">
        <v>53961206.609999999</v>
      </c>
      <c r="E14" s="22"/>
      <c r="F14" s="22">
        <v>100522027</v>
      </c>
      <c r="G14" s="140"/>
    </row>
    <row r="15" spans="1:7" x14ac:dyDescent="0.25">
      <c r="A15" s="39"/>
      <c r="B15" s="30" t="s">
        <v>303</v>
      </c>
      <c r="C15" s="30"/>
      <c r="D15" s="236">
        <f>SUM(D13:D14)</f>
        <v>78601134.609999999</v>
      </c>
      <c r="E15" s="131"/>
      <c r="F15" s="112">
        <v>131507064</v>
      </c>
      <c r="G15" s="140"/>
    </row>
    <row r="16" spans="1:7" ht="20.25" customHeight="1" x14ac:dyDescent="0.25">
      <c r="A16" s="39"/>
      <c r="B16" s="30" t="s">
        <v>153</v>
      </c>
      <c r="C16" s="30"/>
      <c r="D16" s="3"/>
      <c r="E16" s="3"/>
      <c r="F16" s="3"/>
      <c r="G16" s="140"/>
    </row>
    <row r="17" spans="1:7" x14ac:dyDescent="0.25">
      <c r="A17" s="39"/>
      <c r="B17" s="30" t="s">
        <v>312</v>
      </c>
      <c r="C17" s="30"/>
      <c r="D17" s="110"/>
      <c r="E17" s="110"/>
      <c r="F17" s="110"/>
      <c r="G17" s="142"/>
    </row>
    <row r="18" spans="1:7" x14ac:dyDescent="0.25">
      <c r="A18" s="39"/>
      <c r="B18" s="30" t="s">
        <v>281</v>
      </c>
      <c r="C18" s="30"/>
      <c r="D18" s="229">
        <v>37744543.039999999</v>
      </c>
      <c r="E18" s="3"/>
      <c r="F18" s="3">
        <v>75895910</v>
      </c>
      <c r="G18" s="141"/>
    </row>
    <row r="19" spans="1:7" x14ac:dyDescent="0.25">
      <c r="A19" s="39"/>
      <c r="B19" s="4" t="s">
        <v>282</v>
      </c>
      <c r="C19" s="30"/>
      <c r="D19" s="238">
        <v>75000</v>
      </c>
      <c r="E19" s="128"/>
      <c r="F19" s="128">
        <v>108288</v>
      </c>
      <c r="G19" s="142"/>
    </row>
    <row r="20" spans="1:7" x14ac:dyDescent="0.25">
      <c r="A20" s="39"/>
      <c r="B20" s="4" t="s">
        <v>287</v>
      </c>
      <c r="C20" s="4"/>
      <c r="D20" s="223">
        <v>28437513.120000001</v>
      </c>
      <c r="E20" s="79"/>
      <c r="F20" s="79">
        <v>29250946</v>
      </c>
      <c r="G20" s="142"/>
    </row>
    <row r="21" spans="1:7" x14ac:dyDescent="0.25">
      <c r="A21" s="39"/>
      <c r="B21" s="4" t="s">
        <v>300</v>
      </c>
      <c r="C21" s="30"/>
      <c r="D21" s="223">
        <f>+'BC BALANCE DE COMPROBACION'!D161</f>
        <v>1049701.92</v>
      </c>
      <c r="E21" s="79"/>
      <c r="F21" s="79">
        <v>2227040</v>
      </c>
      <c r="G21" s="142"/>
    </row>
    <row r="22" spans="1:7" x14ac:dyDescent="0.25">
      <c r="A22" s="39"/>
      <c r="B22" s="4" t="s">
        <v>288</v>
      </c>
      <c r="C22" s="30"/>
      <c r="D22" s="238"/>
      <c r="E22" s="128"/>
      <c r="F22" s="128">
        <v>12490869</v>
      </c>
      <c r="G22" s="141"/>
    </row>
    <row r="23" spans="1:7" x14ac:dyDescent="0.25">
      <c r="A23" s="39"/>
      <c r="B23" s="4" t="s">
        <v>302</v>
      </c>
      <c r="C23" s="30"/>
      <c r="D23" s="239">
        <v>0</v>
      </c>
      <c r="E23" s="22"/>
      <c r="F23" s="51">
        <v>0</v>
      </c>
      <c r="G23" s="109"/>
    </row>
    <row r="24" spans="1:7" x14ac:dyDescent="0.25">
      <c r="A24" s="39"/>
      <c r="B24" s="30" t="s">
        <v>329</v>
      </c>
      <c r="C24" s="30"/>
      <c r="D24" s="236">
        <f>SUM(D18:D23)</f>
        <v>67306758.079999998</v>
      </c>
      <c r="E24" s="131"/>
      <c r="F24" s="112">
        <v>119973053</v>
      </c>
      <c r="G24" s="82"/>
    </row>
    <row r="25" spans="1:7" x14ac:dyDescent="0.25">
      <c r="A25" s="39"/>
      <c r="B25" s="30"/>
      <c r="C25" s="30"/>
      <c r="D25" s="137"/>
      <c r="E25" s="22"/>
      <c r="F25" s="22"/>
    </row>
    <row r="26" spans="1:7" ht="15.75" thickBot="1" x14ac:dyDescent="0.3">
      <c r="A26" s="39"/>
      <c r="B26" s="30" t="s">
        <v>304</v>
      </c>
      <c r="C26" s="30"/>
      <c r="D26" s="240">
        <f>D15-D24</f>
        <v>11294376.530000001</v>
      </c>
      <c r="E26" s="131"/>
      <c r="F26" s="132">
        <v>11534011</v>
      </c>
    </row>
    <row r="27" spans="1:7" ht="15.75" thickTop="1" x14ac:dyDescent="0.25">
      <c r="A27" s="39"/>
      <c r="B27" s="30"/>
      <c r="C27" s="30"/>
      <c r="D27" s="3"/>
      <c r="E27" s="22"/>
      <c r="F27" s="45"/>
    </row>
    <row r="28" spans="1:7" x14ac:dyDescent="0.25">
      <c r="A28" s="39"/>
      <c r="B28" s="67" t="s">
        <v>169</v>
      </c>
      <c r="C28" s="30"/>
      <c r="D28" s="3"/>
      <c r="E28" s="22"/>
      <c r="F28" s="45"/>
    </row>
    <row r="29" spans="1:7" x14ac:dyDescent="0.25">
      <c r="A29" s="39"/>
      <c r="B29" s="67"/>
      <c r="C29" s="30"/>
      <c r="D29" s="3"/>
      <c r="E29" s="22"/>
      <c r="F29" s="45"/>
    </row>
    <row r="31" spans="1:7" ht="15.75" x14ac:dyDescent="0.25">
      <c r="A31" s="88"/>
      <c r="D31" s="30"/>
      <c r="E31" s="30"/>
    </row>
    <row r="32" spans="1:7" ht="15.75" x14ac:dyDescent="0.25">
      <c r="A32" s="39"/>
      <c r="B32" s="88"/>
      <c r="C32" s="30"/>
      <c r="D32" s="30"/>
      <c r="E32" s="30"/>
      <c r="F32" s="88"/>
      <c r="G32" s="30"/>
    </row>
    <row r="33" spans="1:7" x14ac:dyDescent="0.25">
      <c r="A33" s="39"/>
      <c r="B33" s="30"/>
      <c r="C33" s="30"/>
      <c r="D33" s="30"/>
      <c r="E33" s="55"/>
      <c r="F33" s="55"/>
      <c r="G33" s="55"/>
    </row>
    <row r="34" spans="1:7" ht="15.75" x14ac:dyDescent="0.25">
      <c r="A34" s="39"/>
      <c r="B34" s="30"/>
      <c r="C34" s="74" t="s">
        <v>218</v>
      </c>
      <c r="D34" s="74"/>
      <c r="E34" s="74"/>
      <c r="F34" s="55"/>
      <c r="G34" s="55"/>
    </row>
    <row r="35" spans="1:7" ht="15.75" x14ac:dyDescent="0.25">
      <c r="A35" s="39"/>
      <c r="B35" s="30"/>
      <c r="C35" s="74" t="s">
        <v>219</v>
      </c>
      <c r="D35" s="74"/>
      <c r="E35"/>
      <c r="F35" s="55"/>
      <c r="G35" s="55"/>
    </row>
    <row r="36" spans="1:7" ht="15.75" x14ac:dyDescent="0.25">
      <c r="A36" s="39"/>
      <c r="B36" s="30"/>
      <c r="C36" s="88" t="s">
        <v>244</v>
      </c>
      <c r="D36" s="88"/>
      <c r="E36"/>
      <c r="F36" s="55"/>
      <c r="G36" s="55"/>
    </row>
    <row r="41" spans="1:7" ht="15.75" x14ac:dyDescent="0.25">
      <c r="A41" s="74" t="s">
        <v>214</v>
      </c>
      <c r="B41" s="30"/>
      <c r="D41" s="74" t="s">
        <v>283</v>
      </c>
      <c r="E41" s="30"/>
      <c r="F41" s="45"/>
    </row>
    <row r="42" spans="1:7" x14ac:dyDescent="0.25">
      <c r="A42" s="39"/>
      <c r="B42" s="30"/>
      <c r="D42" s="39"/>
      <c r="E42" s="30"/>
    </row>
    <row r="43" spans="1:7" ht="15.75" x14ac:dyDescent="0.25">
      <c r="A43" s="74" t="s">
        <v>216</v>
      </c>
      <c r="B43" s="30"/>
      <c r="D43" s="74" t="s">
        <v>240</v>
      </c>
      <c r="E43" s="30"/>
    </row>
    <row r="44" spans="1:7" ht="15.75" x14ac:dyDescent="0.25">
      <c r="A44" s="88" t="s">
        <v>217</v>
      </c>
      <c r="B44" s="30"/>
      <c r="D44" s="88" t="s">
        <v>316</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495" t="s">
        <v>197</v>
      </c>
      <c r="C2" s="495"/>
      <c r="D2" s="495"/>
      <c r="E2" s="495"/>
      <c r="F2" s="495"/>
      <c r="G2" s="495"/>
      <c r="H2" s="495"/>
      <c r="I2" s="495"/>
      <c r="J2" s="495"/>
      <c r="K2" s="495"/>
      <c r="L2" s="495"/>
      <c r="M2" s="495"/>
      <c r="N2" s="30"/>
      <c r="O2" s="30"/>
      <c r="P2" s="56"/>
    </row>
    <row r="3" spans="1:21" ht="15.75" x14ac:dyDescent="0.25">
      <c r="A3" s="30"/>
      <c r="B3" s="495" t="s">
        <v>170</v>
      </c>
      <c r="C3" s="495"/>
      <c r="D3" s="495"/>
      <c r="E3" s="495"/>
      <c r="F3" s="495"/>
      <c r="G3" s="495"/>
      <c r="H3" s="495"/>
      <c r="I3" s="495"/>
      <c r="J3" s="495"/>
      <c r="K3" s="495"/>
      <c r="L3" s="495"/>
      <c r="M3" s="495"/>
      <c r="N3" s="30"/>
      <c r="O3" s="30"/>
      <c r="P3" s="56"/>
    </row>
    <row r="4" spans="1:21" ht="15.75" x14ac:dyDescent="0.25">
      <c r="A4" s="30"/>
      <c r="B4" s="495" t="s">
        <v>291</v>
      </c>
      <c r="C4" s="495"/>
      <c r="D4" s="495"/>
      <c r="E4" s="495"/>
      <c r="F4" s="495"/>
      <c r="G4" s="495"/>
      <c r="H4" s="495"/>
      <c r="I4" s="495"/>
      <c r="J4" s="495"/>
      <c r="K4" s="495"/>
      <c r="L4" s="495"/>
      <c r="M4" s="495"/>
      <c r="N4" s="30"/>
      <c r="O4" s="30"/>
      <c r="P4" s="56"/>
    </row>
    <row r="5" spans="1:21" ht="15.75" x14ac:dyDescent="0.25">
      <c r="A5" s="30"/>
      <c r="B5" s="495" t="s">
        <v>5</v>
      </c>
      <c r="C5" s="495"/>
      <c r="D5" s="495"/>
      <c r="E5" s="495"/>
      <c r="F5" s="495"/>
      <c r="G5" s="495"/>
      <c r="H5" s="495"/>
      <c r="I5" s="495"/>
      <c r="J5" s="495"/>
      <c r="K5" s="495"/>
      <c r="L5" s="495"/>
      <c r="M5" s="495"/>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171</v>
      </c>
      <c r="H7" s="59"/>
      <c r="I7" s="60"/>
      <c r="J7" s="59"/>
      <c r="K7" s="58" t="s">
        <v>172</v>
      </c>
      <c r="L7" s="59"/>
      <c r="M7" s="58" t="s">
        <v>173</v>
      </c>
      <c r="N7" s="30"/>
      <c r="O7" s="171"/>
      <c r="P7" s="172"/>
      <c r="Q7" s="109"/>
      <c r="R7" s="109"/>
      <c r="S7" s="109"/>
      <c r="T7" s="109"/>
      <c r="U7" s="109"/>
    </row>
    <row r="8" spans="1:21" x14ac:dyDescent="0.25">
      <c r="A8" s="30"/>
      <c r="B8" s="30"/>
      <c r="C8" s="30"/>
      <c r="D8" s="30" t="s">
        <v>266</v>
      </c>
      <c r="E8" s="30"/>
      <c r="F8" s="30"/>
      <c r="G8" s="61">
        <v>156228</v>
      </c>
      <c r="H8" s="62"/>
      <c r="I8" s="45"/>
      <c r="J8" s="62"/>
      <c r="K8" s="3">
        <v>62124111</v>
      </c>
      <c r="L8" s="45"/>
      <c r="M8" s="45">
        <f>+G8+K8</f>
        <v>62280339</v>
      </c>
      <c r="N8" s="45"/>
      <c r="O8" s="65"/>
      <c r="P8" s="173"/>
      <c r="Q8" s="50"/>
      <c r="R8" s="173"/>
      <c r="S8" s="50"/>
      <c r="T8" s="50"/>
      <c r="U8" s="50"/>
    </row>
    <row r="9" spans="1:21" x14ac:dyDescent="0.25">
      <c r="A9" s="30"/>
      <c r="B9" s="30"/>
      <c r="C9" s="30"/>
      <c r="D9" s="30" t="s">
        <v>51</v>
      </c>
      <c r="E9" s="30"/>
      <c r="F9" s="30"/>
      <c r="G9" s="63"/>
      <c r="H9" s="62"/>
      <c r="I9" s="45"/>
      <c r="J9" s="62"/>
      <c r="K9" s="47">
        <v>10329359</v>
      </c>
      <c r="L9" s="45"/>
      <c r="M9" s="47">
        <f>+G9+K9</f>
        <v>10329359</v>
      </c>
      <c r="N9" s="30"/>
      <c r="O9" s="65"/>
      <c r="P9" s="173"/>
      <c r="Q9" s="50"/>
      <c r="R9" s="173"/>
      <c r="S9" s="50"/>
      <c r="T9" s="50"/>
      <c r="U9" s="50"/>
    </row>
    <row r="10" spans="1:21" x14ac:dyDescent="0.25">
      <c r="A10" s="30"/>
      <c r="B10" s="30"/>
      <c r="C10" s="30"/>
      <c r="D10" s="30" t="s">
        <v>294</v>
      </c>
      <c r="E10" s="30"/>
      <c r="F10" s="30"/>
      <c r="G10" s="64">
        <f>+G8</f>
        <v>156228</v>
      </c>
      <c r="H10" s="62"/>
      <c r="I10" s="45"/>
      <c r="J10" s="62"/>
      <c r="K10" s="50">
        <f>SUM(K8:K9)</f>
        <v>72453470</v>
      </c>
      <c r="L10" s="45"/>
      <c r="M10" s="50">
        <f>+M8+M9</f>
        <v>72609698</v>
      </c>
      <c r="N10" s="30"/>
      <c r="O10" s="65"/>
      <c r="P10" s="173"/>
      <c r="Q10" s="50"/>
      <c r="R10" s="173"/>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73"/>
      <c r="Q12" s="50"/>
      <c r="R12" s="173"/>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73"/>
      <c r="Q13" s="50"/>
      <c r="R13" s="173"/>
      <c r="S13" s="50"/>
      <c r="T13" s="50"/>
      <c r="U13" s="50"/>
    </row>
    <row r="14" spans="1:21" ht="15.75" thickBot="1" x14ac:dyDescent="0.3">
      <c r="A14" s="30"/>
      <c r="B14" s="42"/>
      <c r="C14" s="42"/>
      <c r="D14" s="67" t="s">
        <v>295</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71"/>
      <c r="P15" s="172"/>
      <c r="Q15" s="109"/>
      <c r="R15" s="109"/>
      <c r="S15" s="109"/>
      <c r="T15" s="109"/>
      <c r="U15" s="109"/>
    </row>
    <row r="16" spans="1:21" x14ac:dyDescent="0.25">
      <c r="A16" s="30"/>
      <c r="B16" s="30"/>
      <c r="C16" s="30"/>
      <c r="D16" s="67" t="s">
        <v>169</v>
      </c>
      <c r="E16" s="30"/>
      <c r="F16" s="30"/>
      <c r="G16" s="55"/>
      <c r="H16" s="55"/>
      <c r="I16" s="55"/>
      <c r="J16" s="55"/>
      <c r="K16" s="45"/>
      <c r="L16" s="30"/>
      <c r="M16" s="30"/>
      <c r="N16" s="30"/>
      <c r="O16" s="171"/>
      <c r="P16" s="172"/>
      <c r="Q16" s="109"/>
      <c r="R16" s="109"/>
      <c r="S16" s="109"/>
      <c r="T16" s="109"/>
      <c r="U16" s="109"/>
    </row>
    <row r="17" spans="1:21" x14ac:dyDescent="0.25">
      <c r="A17" s="30"/>
      <c r="B17" s="30"/>
      <c r="C17" s="30"/>
      <c r="D17" s="30"/>
      <c r="E17" s="30"/>
      <c r="F17" s="30"/>
      <c r="G17" s="30"/>
      <c r="H17" s="30"/>
      <c r="I17" s="30"/>
      <c r="J17" s="30"/>
      <c r="K17" s="30"/>
      <c r="L17" s="30"/>
      <c r="M17" s="30"/>
      <c r="N17" s="30"/>
      <c r="O17" s="171"/>
      <c r="P17" s="172"/>
      <c r="Q17" s="109"/>
      <c r="R17" s="109"/>
      <c r="S17" s="109"/>
      <c r="T17" s="109"/>
      <c r="U17" s="109"/>
    </row>
    <row r="18" spans="1:21" ht="15.75" x14ac:dyDescent="0.25">
      <c r="A18" s="30"/>
      <c r="B18" s="30"/>
      <c r="C18" s="30"/>
      <c r="D18" s="88"/>
      <c r="E18" s="30"/>
      <c r="F18" s="30"/>
      <c r="G18" s="30"/>
      <c r="H18" s="88"/>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218</v>
      </c>
      <c r="F20" s="74"/>
      <c r="G20" s="74"/>
      <c r="H20" s="55"/>
      <c r="I20" s="55"/>
      <c r="J20" s="55"/>
      <c r="K20" s="30"/>
      <c r="L20" s="30"/>
      <c r="M20" s="30"/>
      <c r="N20" s="30"/>
      <c r="O20" s="30"/>
      <c r="P20" s="56"/>
    </row>
    <row r="21" spans="1:21" ht="15.75" x14ac:dyDescent="0.25">
      <c r="A21" s="30"/>
      <c r="B21" s="30"/>
      <c r="C21" s="30"/>
      <c r="D21" s="30"/>
      <c r="E21" s="74" t="s">
        <v>219</v>
      </c>
      <c r="F21" s="74"/>
      <c r="H21" s="55"/>
      <c r="I21" s="55"/>
      <c r="J21" s="55"/>
      <c r="K21" s="30"/>
      <c r="L21" s="30"/>
      <c r="M21" s="30"/>
      <c r="N21" s="30"/>
      <c r="O21" s="30"/>
      <c r="P21" s="56"/>
    </row>
    <row r="22" spans="1:21" ht="15.75" x14ac:dyDescent="0.25">
      <c r="A22" s="30"/>
      <c r="B22" s="30"/>
      <c r="C22" s="30"/>
      <c r="D22" s="30"/>
      <c r="E22" s="88" t="s">
        <v>244</v>
      </c>
      <c r="F22" s="88"/>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214</v>
      </c>
      <c r="E25" s="30"/>
      <c r="F25" s="30"/>
      <c r="G25" s="30"/>
      <c r="H25" s="74" t="s">
        <v>214</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216</v>
      </c>
      <c r="E27" s="30"/>
      <c r="F27" s="30"/>
      <c r="G27" s="30"/>
      <c r="H27" s="74" t="s">
        <v>240</v>
      </c>
      <c r="I27" s="30"/>
      <c r="J27" s="55"/>
      <c r="K27" s="30"/>
      <c r="L27" s="30"/>
      <c r="M27" s="30"/>
      <c r="N27" s="30"/>
      <c r="O27" s="30"/>
      <c r="P27" s="56"/>
    </row>
    <row r="28" spans="1:21" ht="15.75" x14ac:dyDescent="0.25">
      <c r="A28" s="30"/>
      <c r="B28" s="30"/>
      <c r="C28" s="30"/>
      <c r="D28" s="88" t="s">
        <v>217</v>
      </c>
      <c r="E28" s="30"/>
      <c r="F28" s="30"/>
      <c r="G28" s="30"/>
      <c r="H28" s="88" t="s">
        <v>217</v>
      </c>
      <c r="I28" s="30"/>
      <c r="J28" s="55"/>
      <c r="K28" s="30" t="s">
        <v>241</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495" t="s">
        <v>197</v>
      </c>
      <c r="B2" s="495"/>
      <c r="C2" s="495"/>
      <c r="D2" s="495"/>
      <c r="E2" s="495"/>
      <c r="F2" s="495"/>
      <c r="G2" s="30"/>
    </row>
    <row r="3" spans="1:9" ht="15.75" x14ac:dyDescent="0.25">
      <c r="A3" s="495" t="s">
        <v>174</v>
      </c>
      <c r="B3" s="495"/>
      <c r="C3" s="495"/>
      <c r="D3" s="495"/>
      <c r="E3" s="495"/>
      <c r="F3" s="495"/>
      <c r="G3" s="30"/>
    </row>
    <row r="4" spans="1:9" ht="15.75" x14ac:dyDescent="0.25">
      <c r="A4" s="495" t="s">
        <v>292</v>
      </c>
      <c r="B4" s="495"/>
      <c r="C4" s="495"/>
      <c r="D4" s="495"/>
      <c r="E4" s="495"/>
      <c r="F4" s="495"/>
      <c r="G4" s="30"/>
    </row>
    <row r="5" spans="1:9" ht="15.75" x14ac:dyDescent="0.25">
      <c r="A5" s="495" t="s">
        <v>5</v>
      </c>
      <c r="B5" s="495"/>
      <c r="C5" s="495"/>
      <c r="D5" s="495"/>
      <c r="E5" s="495"/>
      <c r="F5" s="495"/>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175</v>
      </c>
      <c r="B8" s="43"/>
      <c r="C8" s="43"/>
      <c r="D8" s="44"/>
      <c r="E8" s="44"/>
      <c r="F8" s="44"/>
      <c r="G8" s="30"/>
    </row>
    <row r="9" spans="1:9" ht="36" customHeight="1" x14ac:dyDescent="0.25">
      <c r="A9" s="30"/>
      <c r="B9" s="66" t="s">
        <v>176</v>
      </c>
      <c r="C9" s="30"/>
      <c r="D9" s="46">
        <v>131507064</v>
      </c>
      <c r="E9" s="46"/>
      <c r="F9" s="135">
        <v>111516480</v>
      </c>
      <c r="G9" s="30"/>
    </row>
    <row r="10" spans="1:9" ht="12" customHeight="1" x14ac:dyDescent="0.25">
      <c r="A10" s="30"/>
      <c r="B10" s="66"/>
      <c r="C10" s="30"/>
      <c r="D10" s="46"/>
      <c r="E10" s="46"/>
      <c r="F10" s="135"/>
      <c r="G10" s="30"/>
    </row>
    <row r="11" spans="1:9" ht="23.25" customHeight="1" x14ac:dyDescent="0.25">
      <c r="A11" s="30"/>
      <c r="B11" s="66" t="s">
        <v>177</v>
      </c>
      <c r="C11" s="30"/>
      <c r="D11" s="46">
        <v>-68206483</v>
      </c>
      <c r="E11" s="46"/>
      <c r="F11" s="135">
        <v>-55453115</v>
      </c>
      <c r="G11" s="135"/>
    </row>
    <row r="12" spans="1:9" ht="30.75" customHeight="1" x14ac:dyDescent="0.25">
      <c r="A12" s="55"/>
      <c r="B12" s="66" t="s">
        <v>178</v>
      </c>
      <c r="C12" s="30"/>
      <c r="D12" s="46">
        <v>-7689427</v>
      </c>
      <c r="E12" s="46"/>
      <c r="F12" s="135">
        <v>-7590929</v>
      </c>
      <c r="G12" s="55"/>
    </row>
    <row r="13" spans="1:9" ht="24" customHeight="1" x14ac:dyDescent="0.25">
      <c r="A13" s="30"/>
      <c r="B13" s="66" t="s">
        <v>179</v>
      </c>
      <c r="C13" s="30"/>
      <c r="D13" s="46">
        <v>-41850103</v>
      </c>
      <c r="E13" s="46"/>
      <c r="F13" s="135">
        <v>-31786423</v>
      </c>
      <c r="G13" s="30"/>
    </row>
    <row r="14" spans="1:9" x14ac:dyDescent="0.25">
      <c r="A14" s="30"/>
      <c r="B14" s="66" t="s">
        <v>180</v>
      </c>
      <c r="C14" s="30"/>
      <c r="D14" s="80">
        <v>0</v>
      </c>
      <c r="E14" s="48"/>
      <c r="F14" s="80">
        <v>-3507082</v>
      </c>
      <c r="G14" s="81"/>
      <c r="I14" s="82"/>
    </row>
    <row r="15" spans="1:9" ht="17.25" customHeight="1" x14ac:dyDescent="0.25">
      <c r="A15" s="42" t="s">
        <v>181</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182</v>
      </c>
      <c r="C18" s="30"/>
      <c r="D18" s="110">
        <v>-2200458</v>
      </c>
      <c r="E18" s="46"/>
      <c r="F18" s="110">
        <v>-15118581</v>
      </c>
      <c r="G18" s="30"/>
    </row>
    <row r="19" spans="1:7" ht="33" customHeight="1" x14ac:dyDescent="0.25">
      <c r="A19" s="30"/>
      <c r="B19" s="66" t="s">
        <v>183</v>
      </c>
      <c r="C19" s="30"/>
      <c r="D19" s="149">
        <v>1157970</v>
      </c>
      <c r="E19" s="46"/>
      <c r="F19" s="149">
        <v>-945114</v>
      </c>
      <c r="G19" s="30"/>
    </row>
    <row r="20" spans="1:7" x14ac:dyDescent="0.25">
      <c r="A20" s="42" t="s">
        <v>184</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185</v>
      </c>
      <c r="B22" s="30"/>
      <c r="C22" s="30"/>
      <c r="D22" s="135">
        <f>+D20+D15</f>
        <v>12718563</v>
      </c>
      <c r="E22" s="46"/>
      <c r="F22" s="135">
        <f>+F20+F15</f>
        <v>-2884764</v>
      </c>
      <c r="G22" s="30"/>
    </row>
    <row r="23" spans="1:7" x14ac:dyDescent="0.25">
      <c r="A23" s="30" t="s">
        <v>186</v>
      </c>
      <c r="B23" s="30"/>
      <c r="C23" s="30"/>
      <c r="D23" s="51">
        <v>11099327</v>
      </c>
      <c r="E23" s="46"/>
      <c r="F23" s="51">
        <v>13984091</v>
      </c>
      <c r="G23" s="45"/>
    </row>
    <row r="24" spans="1:7" ht="15.75" thickBot="1" x14ac:dyDescent="0.3">
      <c r="A24" s="42" t="s">
        <v>187</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169</v>
      </c>
      <c r="B27" s="30"/>
      <c r="C27" s="30"/>
      <c r="D27" s="45"/>
      <c r="E27" s="30"/>
      <c r="F27" s="30"/>
      <c r="G27" s="45"/>
    </row>
    <row r="28" spans="1:7" x14ac:dyDescent="0.25">
      <c r="A28" s="30"/>
      <c r="B28" s="30"/>
      <c r="C28" s="30"/>
      <c r="D28" s="3"/>
      <c r="E28" s="4"/>
      <c r="F28" s="4"/>
      <c r="G28" s="4"/>
    </row>
    <row r="29" spans="1:7" ht="15.75" x14ac:dyDescent="0.25">
      <c r="A29" s="88"/>
      <c r="B29" s="30"/>
      <c r="C29" s="88"/>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220</v>
      </c>
      <c r="C32" s="74"/>
      <c r="D32" s="55"/>
      <c r="E32" s="55"/>
      <c r="F32" s="30"/>
      <c r="G32" s="30"/>
    </row>
    <row r="33" spans="1:7" ht="15.75" x14ac:dyDescent="0.25">
      <c r="A33" s="30"/>
      <c r="B33" s="74" t="s">
        <v>221</v>
      </c>
      <c r="D33" s="55"/>
      <c r="E33" s="55"/>
      <c r="F33" s="30"/>
      <c r="G33" s="30"/>
    </row>
    <row r="34" spans="1:7" ht="15.75" x14ac:dyDescent="0.25">
      <c r="A34" s="30"/>
      <c r="B34" s="88" t="s">
        <v>245</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214</v>
      </c>
      <c r="B38" s="30"/>
      <c r="C38" s="74" t="s">
        <v>215</v>
      </c>
      <c r="D38" s="30"/>
      <c r="E38" s="30"/>
      <c r="F38" s="45"/>
      <c r="G38" s="30"/>
    </row>
    <row r="39" spans="1:7" x14ac:dyDescent="0.25">
      <c r="A39" s="39"/>
      <c r="B39" s="30"/>
      <c r="D39" s="30"/>
      <c r="E39" s="30"/>
      <c r="F39" s="30"/>
      <c r="G39" s="30"/>
    </row>
    <row r="40" spans="1:7" ht="15.75" x14ac:dyDescent="0.25">
      <c r="A40" s="74" t="s">
        <v>216</v>
      </c>
      <c r="B40" s="30"/>
      <c r="C40" s="90" t="s">
        <v>243</v>
      </c>
      <c r="D40" s="30"/>
      <c r="E40" s="30"/>
      <c r="F40" s="30"/>
      <c r="G40" s="30"/>
    </row>
    <row r="41" spans="1:7" ht="15.75" x14ac:dyDescent="0.25">
      <c r="A41" s="88" t="s">
        <v>217</v>
      </c>
      <c r="B41" s="30"/>
      <c r="C41" s="88" t="s">
        <v>242</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495" t="s">
        <v>197</v>
      </c>
      <c r="D5" s="495"/>
      <c r="E5" s="495"/>
      <c r="F5" s="495"/>
      <c r="G5" s="495"/>
      <c r="H5" s="495"/>
      <c r="I5" s="74"/>
    </row>
    <row r="6" spans="1:9" ht="15.75" x14ac:dyDescent="0.25">
      <c r="A6" s="55"/>
      <c r="C6" s="495" t="s">
        <v>188</v>
      </c>
      <c r="D6" s="495"/>
      <c r="E6" s="495"/>
      <c r="F6" s="495"/>
      <c r="G6" s="495"/>
      <c r="H6" s="495"/>
      <c r="I6" s="74"/>
    </row>
    <row r="7" spans="1:9" ht="15.75" x14ac:dyDescent="0.25">
      <c r="A7" s="55"/>
      <c r="B7" s="55"/>
      <c r="C7" s="495" t="s">
        <v>5</v>
      </c>
      <c r="D7" s="495"/>
      <c r="E7" s="495"/>
      <c r="F7" s="495"/>
      <c r="G7" s="495"/>
      <c r="H7" s="495"/>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77">
        <v>2021</v>
      </c>
      <c r="E10" s="577"/>
      <c r="F10" s="55"/>
      <c r="G10" s="577">
        <v>2020</v>
      </c>
      <c r="H10" s="577"/>
      <c r="I10" s="55"/>
    </row>
    <row r="11" spans="1:9" x14ac:dyDescent="0.25">
      <c r="A11" s="55"/>
      <c r="B11" s="55"/>
      <c r="C11" s="75" t="s">
        <v>189</v>
      </c>
      <c r="D11" s="41" t="s">
        <v>190</v>
      </c>
      <c r="E11" s="41" t="s">
        <v>191</v>
      </c>
      <c r="F11" s="76"/>
      <c r="G11" s="41" t="s">
        <v>190</v>
      </c>
      <c r="H11" s="41" t="s">
        <v>191</v>
      </c>
      <c r="I11" s="55"/>
    </row>
    <row r="12" spans="1:9" x14ac:dyDescent="0.25">
      <c r="A12" s="55"/>
      <c r="B12" s="55"/>
      <c r="C12" s="55" t="s">
        <v>189</v>
      </c>
      <c r="D12" s="76">
        <v>510276</v>
      </c>
      <c r="E12" s="76"/>
      <c r="F12" s="76"/>
      <c r="G12" s="76">
        <v>498821</v>
      </c>
      <c r="H12" s="76"/>
      <c r="I12" s="55"/>
    </row>
    <row r="13" spans="1:9" x14ac:dyDescent="0.25">
      <c r="A13" s="55"/>
      <c r="B13" s="55"/>
      <c r="C13" s="55" t="s">
        <v>189</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192</v>
      </c>
      <c r="D17" s="76"/>
      <c r="E17" s="76"/>
      <c r="F17" s="76"/>
      <c r="G17" s="76"/>
      <c r="H17" s="76"/>
      <c r="I17" s="55"/>
    </row>
    <row r="18" spans="1:9" x14ac:dyDescent="0.25">
      <c r="A18" s="55"/>
      <c r="B18" s="55"/>
      <c r="C18" s="55" t="s">
        <v>192</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43" t="s">
        <v>193</v>
      </c>
      <c r="D21" s="76"/>
      <c r="E21" s="76"/>
      <c r="F21" s="76"/>
      <c r="G21" s="76"/>
      <c r="H21" s="76"/>
      <c r="I21" s="55"/>
    </row>
    <row r="22" spans="1:9" x14ac:dyDescent="0.25">
      <c r="A22" s="55"/>
      <c r="B22" s="55"/>
      <c r="C22" s="144" t="s">
        <v>43</v>
      </c>
      <c r="D22" s="76">
        <v>24177559</v>
      </c>
      <c r="E22" s="76"/>
      <c r="F22" s="76"/>
      <c r="G22" s="76">
        <v>22796185</v>
      </c>
      <c r="H22" s="76"/>
      <c r="I22" s="55"/>
    </row>
    <row r="23" spans="1:9" x14ac:dyDescent="0.25">
      <c r="A23" s="55"/>
      <c r="B23" s="55"/>
      <c r="C23" s="144" t="s">
        <v>43</v>
      </c>
      <c r="D23" s="76"/>
      <c r="E23" s="76">
        <v>24177559</v>
      </c>
      <c r="F23" s="76"/>
      <c r="G23" s="76"/>
      <c r="H23" s="76">
        <v>22796185</v>
      </c>
      <c r="I23" s="55"/>
    </row>
    <row r="24" spans="1:9" x14ac:dyDescent="0.25">
      <c r="A24" s="55"/>
      <c r="B24" s="55"/>
      <c r="C24" s="144" t="s">
        <v>194</v>
      </c>
      <c r="D24" s="76"/>
      <c r="E24" s="76"/>
      <c r="F24" s="76"/>
      <c r="G24" s="76"/>
      <c r="H24" s="76"/>
      <c r="I24" s="55"/>
    </row>
    <row r="25" spans="1:9" x14ac:dyDescent="0.25">
      <c r="A25" s="55"/>
      <c r="B25" s="55"/>
      <c r="C25" s="144" t="s">
        <v>195</v>
      </c>
      <c r="D25" s="76"/>
      <c r="E25" s="76"/>
      <c r="F25" s="76"/>
      <c r="G25" s="76"/>
      <c r="H25" s="76"/>
      <c r="I25" s="55"/>
    </row>
    <row r="26" spans="1:9" x14ac:dyDescent="0.25">
      <c r="A26" s="55"/>
      <c r="B26" s="55"/>
      <c r="C26" s="144" t="s">
        <v>195</v>
      </c>
      <c r="D26" s="76"/>
      <c r="E26" s="76"/>
      <c r="F26" s="76"/>
      <c r="G26" s="76"/>
      <c r="H26" s="76"/>
      <c r="I26" s="55"/>
    </row>
    <row r="27" spans="1:9" ht="15.75" thickBot="1" x14ac:dyDescent="0.3">
      <c r="A27" s="55"/>
      <c r="B27" s="55"/>
      <c r="C27" s="144"/>
      <c r="D27" s="77">
        <f>SUM(D22:D26)</f>
        <v>24177559</v>
      </c>
      <c r="E27" s="77">
        <f>SUM(E22:E26)</f>
        <v>24177559</v>
      </c>
      <c r="F27" s="76"/>
      <c r="G27" s="77">
        <f>SUM(G22:G26)</f>
        <v>22796185</v>
      </c>
      <c r="H27" s="77">
        <f>+H19-H23</f>
        <v>-22710759</v>
      </c>
      <c r="I27" s="55"/>
    </row>
    <row r="28" spans="1:9" ht="15.75" thickTop="1" x14ac:dyDescent="0.25">
      <c r="A28" s="55"/>
      <c r="B28" s="55"/>
      <c r="C28" s="144"/>
      <c r="D28" s="76"/>
      <c r="E28" s="76"/>
      <c r="F28" s="76"/>
      <c r="G28" s="76"/>
      <c r="H28" s="76"/>
      <c r="I28" s="55"/>
    </row>
    <row r="29" spans="1:9" x14ac:dyDescent="0.25">
      <c r="A29" s="55"/>
      <c r="B29" s="55"/>
      <c r="C29" s="143" t="s">
        <v>193</v>
      </c>
      <c r="D29" s="76"/>
      <c r="E29" s="76"/>
      <c r="F29" s="76"/>
      <c r="G29" s="76"/>
      <c r="H29" s="76"/>
      <c r="I29" s="55"/>
    </row>
    <row r="30" spans="1:9" x14ac:dyDescent="0.25">
      <c r="A30" s="55"/>
      <c r="B30" s="55"/>
      <c r="C30" s="144" t="s">
        <v>45</v>
      </c>
      <c r="D30" s="76">
        <v>335390</v>
      </c>
      <c r="E30" s="76"/>
      <c r="F30" s="76"/>
      <c r="G30" s="76">
        <v>275639</v>
      </c>
      <c r="H30" s="76"/>
      <c r="I30" s="55"/>
    </row>
    <row r="31" spans="1:9" x14ac:dyDescent="0.25">
      <c r="A31" s="55"/>
      <c r="B31" s="55"/>
      <c r="C31" s="144" t="s">
        <v>194</v>
      </c>
      <c r="D31" s="76"/>
      <c r="E31" s="76"/>
      <c r="F31" s="76"/>
      <c r="G31" s="76"/>
      <c r="H31" s="76"/>
      <c r="I31" s="55"/>
    </row>
    <row r="32" spans="1:9" x14ac:dyDescent="0.25">
      <c r="A32" s="55"/>
      <c r="B32" s="55"/>
      <c r="C32" s="144" t="s">
        <v>196</v>
      </c>
      <c r="D32" s="76"/>
      <c r="E32" s="76">
        <v>335390</v>
      </c>
      <c r="F32" s="76"/>
      <c r="G32" s="76"/>
      <c r="H32" s="76">
        <v>275639</v>
      </c>
      <c r="I32" s="55"/>
    </row>
    <row r="33" spans="1:9" ht="15.75" thickBot="1" x14ac:dyDescent="0.3">
      <c r="A33" s="55"/>
      <c r="B33" s="55"/>
      <c r="C33" s="144"/>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220</v>
      </c>
      <c r="D39" s="74"/>
      <c r="E39" s="55"/>
    </row>
    <row r="40" spans="1:9" ht="15.75" x14ac:dyDescent="0.25">
      <c r="C40" s="74" t="s">
        <v>221</v>
      </c>
      <c r="E40" s="55"/>
    </row>
    <row r="41" spans="1:9" ht="15.75" x14ac:dyDescent="0.25">
      <c r="C41" s="88" t="s">
        <v>245</v>
      </c>
      <c r="E41" s="55"/>
    </row>
    <row r="45" spans="1:9" ht="15.75" x14ac:dyDescent="0.25">
      <c r="B45" s="74" t="s">
        <v>214</v>
      </c>
      <c r="C45" s="30"/>
      <c r="E45" s="74" t="s">
        <v>215</v>
      </c>
      <c r="F45" s="30"/>
      <c r="G45" s="30"/>
      <c r="H45" s="55"/>
    </row>
    <row r="46" spans="1:9" x14ac:dyDescent="0.25">
      <c r="B46" s="39"/>
      <c r="C46" s="30"/>
      <c r="F46" s="30"/>
      <c r="G46" s="30"/>
      <c r="H46" s="55"/>
    </row>
    <row r="47" spans="1:9" ht="15.75" x14ac:dyDescent="0.25">
      <c r="B47" s="74" t="s">
        <v>216</v>
      </c>
      <c r="C47" s="30"/>
      <c r="E47" s="90" t="s">
        <v>243</v>
      </c>
      <c r="F47" s="30"/>
      <c r="G47" s="30"/>
      <c r="H47" s="55"/>
    </row>
    <row r="48" spans="1:9" ht="15.75" x14ac:dyDescent="0.25">
      <c r="B48" s="88" t="s">
        <v>217</v>
      </c>
      <c r="C48" s="30"/>
      <c r="E48" s="88" t="s">
        <v>242</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78" t="s">
        <v>223</v>
      </c>
      <c r="B1" s="578"/>
      <c r="C1" s="578"/>
      <c r="D1" s="578"/>
      <c r="E1" s="578"/>
      <c r="F1" s="578"/>
      <c r="G1" s="91"/>
      <c r="H1" s="91"/>
    </row>
    <row r="2" spans="1:11" x14ac:dyDescent="0.25">
      <c r="A2" s="578" t="s">
        <v>293</v>
      </c>
      <c r="B2" s="578"/>
      <c r="C2" s="578"/>
      <c r="D2" s="578"/>
      <c r="E2" s="578"/>
      <c r="F2" s="578"/>
      <c r="G2" s="91"/>
      <c r="H2" s="91"/>
    </row>
    <row r="3" spans="1:11" x14ac:dyDescent="0.25">
      <c r="A3" s="578" t="s">
        <v>224</v>
      </c>
      <c r="B3" s="578"/>
      <c r="C3" s="578"/>
      <c r="D3" s="578"/>
      <c r="E3" s="578"/>
      <c r="F3" s="578"/>
      <c r="G3" s="91"/>
      <c r="H3" s="91"/>
    </row>
    <row r="4" spans="1:11" x14ac:dyDescent="0.25">
      <c r="A4" s="579" t="s">
        <v>225</v>
      </c>
      <c r="B4" s="579"/>
      <c r="C4" s="579"/>
      <c r="D4" s="579"/>
      <c r="E4" s="579"/>
      <c r="F4" s="579"/>
      <c r="G4" s="92"/>
      <c r="H4" s="92"/>
    </row>
    <row r="5" spans="1:11" x14ac:dyDescent="0.25">
      <c r="A5" s="580"/>
      <c r="B5" s="580"/>
      <c r="C5" s="580"/>
      <c r="D5" s="580"/>
      <c r="E5" s="580"/>
      <c r="F5" s="580"/>
      <c r="G5" s="580"/>
      <c r="H5" s="580"/>
    </row>
    <row r="6" spans="1:11" ht="57" x14ac:dyDescent="0.25">
      <c r="A6" s="581" t="s">
        <v>226</v>
      </c>
      <c r="B6" s="581"/>
      <c r="C6" s="93" t="s">
        <v>227</v>
      </c>
      <c r="D6" s="93" t="s">
        <v>228</v>
      </c>
      <c r="E6" s="93" t="s">
        <v>229</v>
      </c>
      <c r="F6" s="94" t="s">
        <v>230</v>
      </c>
    </row>
    <row r="7" spans="1:11" ht="32.25" customHeight="1" x14ac:dyDescent="0.25">
      <c r="A7" s="95">
        <v>1</v>
      </c>
      <c r="B7" s="96" t="s">
        <v>231</v>
      </c>
      <c r="C7" s="101">
        <f>+C8+C9</f>
        <v>120603805</v>
      </c>
      <c r="D7" s="101">
        <f>+D8+D9</f>
        <v>131507064</v>
      </c>
      <c r="E7" s="102">
        <f>+D7/C7</f>
        <v>1.0904055970705071</v>
      </c>
      <c r="F7" s="101">
        <f>+C7-D7</f>
        <v>-10903259</v>
      </c>
      <c r="H7" s="104"/>
    </row>
    <row r="8" spans="1:11" ht="32.25" customHeight="1" x14ac:dyDescent="0.25">
      <c r="A8" s="95"/>
      <c r="B8" s="98" t="s">
        <v>277</v>
      </c>
      <c r="C8" s="101">
        <v>87628805</v>
      </c>
      <c r="D8" s="101">
        <v>100522027</v>
      </c>
      <c r="E8" s="102">
        <f>+D8/C8</f>
        <v>1.1471345181530206</v>
      </c>
      <c r="F8" s="101">
        <f>+C8-D8</f>
        <v>-12893222</v>
      </c>
      <c r="G8" s="104"/>
    </row>
    <row r="9" spans="1:11" ht="30" x14ac:dyDescent="0.25">
      <c r="A9" s="97">
        <v>1.5</v>
      </c>
      <c r="B9" s="98" t="s">
        <v>232</v>
      </c>
      <c r="C9" s="101">
        <v>32975000</v>
      </c>
      <c r="D9" s="101">
        <v>30985037</v>
      </c>
      <c r="E9" s="101">
        <f t="shared" ref="E9:E16" si="0">+D9/C9</f>
        <v>0.93965237300985593</v>
      </c>
      <c r="F9" s="101">
        <f t="shared" ref="F9:F16" si="1">+C9-D9</f>
        <v>1989963</v>
      </c>
      <c r="G9" s="104"/>
    </row>
    <row r="10" spans="1:11" x14ac:dyDescent="0.25">
      <c r="A10" s="95">
        <v>2</v>
      </c>
      <c r="B10" s="96" t="s">
        <v>233</v>
      </c>
      <c r="C10" s="101">
        <f>+C11+C12+C13+C14</f>
        <v>109069794</v>
      </c>
      <c r="D10" s="101">
        <f>+D11+D12+D13+D14</f>
        <v>119973053</v>
      </c>
      <c r="E10" s="102">
        <f t="shared" si="0"/>
        <v>1.0999658897311202</v>
      </c>
      <c r="F10" s="101">
        <f t="shared" si="1"/>
        <v>-10903259</v>
      </c>
      <c r="G10" s="111"/>
    </row>
    <row r="11" spans="1:11" ht="30" x14ac:dyDescent="0.25">
      <c r="A11" s="97">
        <v>2.1</v>
      </c>
      <c r="B11" s="98" t="s">
        <v>234</v>
      </c>
      <c r="C11" s="101">
        <v>68751020</v>
      </c>
      <c r="D11" s="101">
        <v>75895910</v>
      </c>
      <c r="E11" s="102">
        <f t="shared" si="0"/>
        <v>1.1039241308710765</v>
      </c>
      <c r="F11" s="101">
        <f t="shared" si="1"/>
        <v>-7144890</v>
      </c>
      <c r="G11" s="111"/>
      <c r="H11" s="4"/>
      <c r="I11" s="4"/>
      <c r="J11" s="110"/>
      <c r="K11" s="85"/>
    </row>
    <row r="12" spans="1:11" ht="30" x14ac:dyDescent="0.25">
      <c r="A12" s="97">
        <v>2.2000000000000002</v>
      </c>
      <c r="B12" s="98" t="s">
        <v>235</v>
      </c>
      <c r="C12" s="101">
        <v>10942550</v>
      </c>
      <c r="D12" s="101">
        <v>11314648</v>
      </c>
      <c r="E12" s="102">
        <f t="shared" si="0"/>
        <v>1.0340046881211418</v>
      </c>
      <c r="F12" s="101">
        <f t="shared" si="1"/>
        <v>-372098</v>
      </c>
      <c r="G12" s="111"/>
      <c r="H12" s="4"/>
      <c r="I12" s="4"/>
      <c r="J12" s="3"/>
      <c r="K12" s="85"/>
    </row>
    <row r="13" spans="1:11" ht="30" x14ac:dyDescent="0.25">
      <c r="A13" s="97">
        <v>2.2999999999999998</v>
      </c>
      <c r="B13" s="98" t="s">
        <v>236</v>
      </c>
      <c r="C13" s="101">
        <v>29376224</v>
      </c>
      <c r="D13" s="101">
        <v>32762495</v>
      </c>
      <c r="E13" s="102">
        <f t="shared" si="0"/>
        <v>1.1152725074536469</v>
      </c>
      <c r="F13" s="101">
        <f t="shared" si="1"/>
        <v>-3386271</v>
      </c>
      <c r="G13" s="111"/>
      <c r="H13" s="4"/>
      <c r="I13" s="4"/>
      <c r="J13" s="128"/>
      <c r="K13" s="85"/>
    </row>
    <row r="14" spans="1:11" x14ac:dyDescent="0.25">
      <c r="A14" s="97">
        <v>2.7</v>
      </c>
      <c r="B14" s="98" t="s">
        <v>237</v>
      </c>
      <c r="C14" s="101">
        <v>0</v>
      </c>
      <c r="D14" s="101">
        <v>0</v>
      </c>
      <c r="E14" s="102">
        <v>0</v>
      </c>
      <c r="F14" s="101">
        <f t="shared" si="1"/>
        <v>0</v>
      </c>
      <c r="G14" s="111"/>
      <c r="H14" s="4"/>
      <c r="I14" s="4"/>
      <c r="J14" s="79"/>
      <c r="K14" s="86"/>
    </row>
    <row r="15" spans="1:11" x14ac:dyDescent="0.25">
      <c r="A15" s="97">
        <v>2.9</v>
      </c>
      <c r="B15" s="98" t="s">
        <v>238</v>
      </c>
      <c r="C15" s="101">
        <f>+C7-C10</f>
        <v>11534011</v>
      </c>
      <c r="D15" s="101">
        <f>+D7-D10</f>
        <v>11534011</v>
      </c>
      <c r="E15" s="102">
        <f t="shared" si="0"/>
        <v>1</v>
      </c>
      <c r="F15" s="101">
        <f>+C15-D15</f>
        <v>0</v>
      </c>
      <c r="G15" s="111"/>
      <c r="H15" s="4"/>
      <c r="I15" s="4"/>
      <c r="J15" s="128"/>
      <c r="K15" s="85"/>
    </row>
    <row r="16" spans="1:11" ht="31.5" x14ac:dyDescent="0.25">
      <c r="A16" s="99"/>
      <c r="B16" s="100" t="s">
        <v>239</v>
      </c>
      <c r="C16" s="147">
        <f>+C7-C10+C15</f>
        <v>23068022</v>
      </c>
      <c r="D16" s="147">
        <f>+D7-D10+D15</f>
        <v>23068022</v>
      </c>
      <c r="E16" s="148">
        <f t="shared" si="0"/>
        <v>1</v>
      </c>
      <c r="F16" s="147">
        <f t="shared" si="1"/>
        <v>0</v>
      </c>
      <c r="G16" s="111"/>
      <c r="H16" s="4"/>
      <c r="I16" s="4"/>
      <c r="J16" s="79"/>
      <c r="K16" s="85"/>
    </row>
    <row r="17" spans="1:7" x14ac:dyDescent="0.25">
      <c r="C17" s="101"/>
      <c r="D17" s="101"/>
      <c r="G17" s="111"/>
    </row>
    <row r="18" spans="1:7" x14ac:dyDescent="0.25">
      <c r="G18" s="217"/>
    </row>
    <row r="19" spans="1:7" x14ac:dyDescent="0.25">
      <c r="D19" s="30"/>
      <c r="E19" s="30"/>
      <c r="F19" s="30"/>
      <c r="G19" s="30"/>
    </row>
    <row r="24" spans="1:7" ht="15.75" x14ac:dyDescent="0.25">
      <c r="A24" s="495" t="s">
        <v>315</v>
      </c>
      <c r="B24" s="495"/>
      <c r="C24" s="495"/>
      <c r="D24" s="495"/>
      <c r="E24" s="495"/>
      <c r="F24" s="495"/>
    </row>
    <row r="25" spans="1:7" ht="15.75" x14ac:dyDescent="0.25">
      <c r="A25" s="103" t="s">
        <v>313</v>
      </c>
      <c r="D25" s="55"/>
    </row>
    <row r="26" spans="1:7" ht="15.75" x14ac:dyDescent="0.25">
      <c r="B26" s="88" t="s">
        <v>314</v>
      </c>
      <c r="D26" s="55"/>
    </row>
    <row r="30" spans="1:7" ht="15.75" x14ac:dyDescent="0.25">
      <c r="A30" s="74" t="s">
        <v>214</v>
      </c>
      <c r="B30" s="30"/>
      <c r="D30" s="74" t="s">
        <v>215</v>
      </c>
      <c r="E30" s="30"/>
      <c r="F30" s="30"/>
    </row>
    <row r="31" spans="1:7" x14ac:dyDescent="0.25">
      <c r="A31" s="39"/>
      <c r="B31" s="30"/>
      <c r="E31" s="30"/>
      <c r="F31" s="30"/>
    </row>
    <row r="32" spans="1:7" ht="15.75" x14ac:dyDescent="0.25">
      <c r="A32" s="74" t="s">
        <v>216</v>
      </c>
      <c r="B32" s="30"/>
      <c r="D32" s="90" t="s">
        <v>243</v>
      </c>
      <c r="E32" s="30"/>
      <c r="F32" s="30"/>
    </row>
    <row r="33" spans="1:6" ht="15.75" x14ac:dyDescent="0.25">
      <c r="A33" s="88" t="s">
        <v>217</v>
      </c>
      <c r="B33" s="30"/>
      <c r="D33" s="88" t="s">
        <v>242</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495" t="s">
        <v>246</v>
      </c>
      <c r="B1" s="495"/>
    </row>
    <row r="2" spans="1:5" x14ac:dyDescent="0.25">
      <c r="A2" s="106"/>
    </row>
    <row r="3" spans="1:5" ht="15.75" x14ac:dyDescent="0.25">
      <c r="A3" s="105" t="s">
        <v>299</v>
      </c>
    </row>
    <row r="4" spans="1:5" x14ac:dyDescent="0.25">
      <c r="A4" s="106"/>
    </row>
    <row r="5" spans="1:5" x14ac:dyDescent="0.25">
      <c r="A5" s="106"/>
    </row>
    <row r="6" spans="1:5" ht="42.75" x14ac:dyDescent="0.25">
      <c r="A6" s="121">
        <v>2020</v>
      </c>
      <c r="B6" s="122" t="s">
        <v>267</v>
      </c>
      <c r="C6" s="122" t="s">
        <v>268</v>
      </c>
      <c r="D6" s="122" t="s">
        <v>269</v>
      </c>
      <c r="E6" s="122" t="s">
        <v>270</v>
      </c>
    </row>
    <row r="7" spans="1:5" x14ac:dyDescent="0.25">
      <c r="A7" s="56"/>
      <c r="B7" s="107"/>
      <c r="C7" s="107"/>
      <c r="D7" s="107"/>
    </row>
    <row r="8" spans="1:5" ht="15.75" x14ac:dyDescent="0.25">
      <c r="A8" s="108" t="s">
        <v>247</v>
      </c>
      <c r="B8" s="107"/>
      <c r="C8" s="107"/>
      <c r="D8" s="107"/>
    </row>
    <row r="9" spans="1:5" x14ac:dyDescent="0.25">
      <c r="A9" s="115"/>
      <c r="B9" s="107"/>
      <c r="C9" s="107"/>
      <c r="D9" s="107"/>
    </row>
    <row r="10" spans="1:5" ht="19.5" customHeight="1" x14ac:dyDescent="0.25">
      <c r="A10" s="118" t="s">
        <v>248</v>
      </c>
      <c r="B10" s="119">
        <v>49697489</v>
      </c>
      <c r="C10" s="119">
        <v>11781842</v>
      </c>
      <c r="D10" s="119">
        <v>21712469</v>
      </c>
      <c r="E10" s="120">
        <f>+B10+C10+D10</f>
        <v>83191800</v>
      </c>
    </row>
    <row r="11" spans="1:5" ht="19.5" customHeight="1" x14ac:dyDescent="0.25">
      <c r="A11" s="118" t="s">
        <v>249</v>
      </c>
      <c r="B11" s="119">
        <v>15895</v>
      </c>
      <c r="C11" s="119">
        <v>2184563</v>
      </c>
      <c r="D11" s="119">
        <v>0</v>
      </c>
      <c r="E11" s="120">
        <f t="shared" ref="E11:E12" si="0">+B11+C11+D11</f>
        <v>2200458</v>
      </c>
    </row>
    <row r="12" spans="1:5" ht="19.5" customHeight="1" x14ac:dyDescent="0.25">
      <c r="A12" s="118" t="s">
        <v>193</v>
      </c>
      <c r="B12" s="119">
        <v>0</v>
      </c>
      <c r="C12" s="119">
        <v>0</v>
      </c>
      <c r="D12" s="119">
        <v>0</v>
      </c>
      <c r="E12" s="120">
        <f t="shared" si="0"/>
        <v>0</v>
      </c>
    </row>
    <row r="13" spans="1:5" ht="19.5" customHeight="1" x14ac:dyDescent="0.25">
      <c r="A13" s="118" t="s">
        <v>250</v>
      </c>
      <c r="B13" s="123">
        <f>+B10+B11+B12</f>
        <v>49713384</v>
      </c>
      <c r="C13" s="123">
        <f>+C10+C11+C12</f>
        <v>13966405</v>
      </c>
      <c r="D13" s="123">
        <f t="shared" ref="D13" si="1">+D10+D11+D12</f>
        <v>21712469</v>
      </c>
      <c r="E13" s="124">
        <f>+B13+C13+D13</f>
        <v>85392258</v>
      </c>
    </row>
    <row r="14" spans="1:5" x14ac:dyDescent="0.25">
      <c r="A14" s="116"/>
      <c r="B14" s="116"/>
      <c r="C14" s="116"/>
      <c r="D14" s="116"/>
    </row>
    <row r="15" spans="1:5" ht="30" customHeight="1" x14ac:dyDescent="0.25">
      <c r="A15" s="582" t="s">
        <v>251</v>
      </c>
      <c r="B15" s="582"/>
      <c r="C15" s="116"/>
      <c r="D15" s="116"/>
    </row>
    <row r="16" spans="1:5" x14ac:dyDescent="0.25">
      <c r="A16" s="116"/>
      <c r="B16" s="116"/>
      <c r="C16" s="116"/>
      <c r="D16" s="116"/>
    </row>
    <row r="17" spans="1:6" ht="19.5" customHeight="1" x14ac:dyDescent="0.25">
      <c r="A17" s="118" t="s">
        <v>248</v>
      </c>
      <c r="B17" s="119">
        <v>17017918</v>
      </c>
      <c r="C17" s="119">
        <v>946988</v>
      </c>
      <c r="D17" s="119">
        <v>4831279</v>
      </c>
      <c r="E17" s="119">
        <f>SUM(B17:D17)</f>
        <v>22796185</v>
      </c>
      <c r="F17" s="120"/>
    </row>
    <row r="18" spans="1:6" ht="26.25" customHeight="1" x14ac:dyDescent="0.25">
      <c r="A18" s="118" t="s">
        <v>252</v>
      </c>
      <c r="B18" s="119">
        <v>850896</v>
      </c>
      <c r="C18" s="119">
        <v>47350</v>
      </c>
      <c r="D18" s="119">
        <v>483128</v>
      </c>
      <c r="E18" s="119">
        <f t="shared" ref="E18:E19" si="2">SUM(B18:D18)</f>
        <v>1381374</v>
      </c>
      <c r="F18" s="120"/>
    </row>
    <row r="19" spans="1:6" ht="19.5" customHeight="1" x14ac:dyDescent="0.25">
      <c r="A19" s="118" t="s">
        <v>193</v>
      </c>
      <c r="B19" s="119">
        <v>0</v>
      </c>
      <c r="C19" s="119">
        <v>0</v>
      </c>
      <c r="D19" s="119">
        <v>0</v>
      </c>
      <c r="E19" s="119">
        <f t="shared" si="2"/>
        <v>0</v>
      </c>
    </row>
    <row r="20" spans="1:6" ht="19.5" customHeight="1" x14ac:dyDescent="0.25">
      <c r="A20" s="118" t="s">
        <v>250</v>
      </c>
      <c r="B20" s="123">
        <f>+B17+B18+B19</f>
        <v>17868814</v>
      </c>
      <c r="C20" s="123">
        <f t="shared" ref="C20:E20" si="3">+C17+C18+C19</f>
        <v>994338</v>
      </c>
      <c r="D20" s="123">
        <f t="shared" si="3"/>
        <v>5314407</v>
      </c>
      <c r="E20" s="123">
        <f t="shared" si="3"/>
        <v>24177559</v>
      </c>
    </row>
    <row r="21" spans="1:6" ht="35.25" customHeight="1" thickBot="1" x14ac:dyDescent="0.3">
      <c r="A21" s="118" t="s">
        <v>253</v>
      </c>
      <c r="B21" s="125">
        <f>+B13-B20</f>
        <v>31844570</v>
      </c>
      <c r="C21" s="125">
        <f t="shared" ref="C21:E21" si="4">+C13-C20</f>
        <v>12972067</v>
      </c>
      <c r="D21" s="125">
        <f t="shared" si="4"/>
        <v>16398062</v>
      </c>
      <c r="E21" s="125">
        <f t="shared" si="4"/>
        <v>61214699</v>
      </c>
    </row>
    <row r="22" spans="1:6" ht="15.75" thickTop="1" x14ac:dyDescent="0.25">
      <c r="A22" s="117"/>
    </row>
    <row r="23" spans="1:6" x14ac:dyDescent="0.25">
      <c r="A23" s="106"/>
    </row>
  </sheetData>
  <mergeCells count="2">
    <mergeCell ref="A15:B15"/>
    <mergeCell ref="A1:B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4"/>
    </row>
    <row r="2" spans="1:5" x14ac:dyDescent="0.25">
      <c r="A2" s="152" t="s">
        <v>74</v>
      </c>
      <c r="B2" s="160">
        <v>741450</v>
      </c>
      <c r="D2" s="154">
        <v>741450</v>
      </c>
    </row>
    <row r="3" spans="1:5" x14ac:dyDescent="0.25">
      <c r="A3" s="152" t="s">
        <v>75</v>
      </c>
      <c r="B3" s="161" t="s">
        <v>285</v>
      </c>
      <c r="D3" s="155">
        <v>0</v>
      </c>
    </row>
    <row r="4" spans="1:5" x14ac:dyDescent="0.25">
      <c r="A4" s="152" t="s">
        <v>76</v>
      </c>
      <c r="B4" s="161">
        <v>2355564</v>
      </c>
      <c r="D4" s="155">
        <v>2355564</v>
      </c>
    </row>
    <row r="5" spans="1:5" x14ac:dyDescent="0.25">
      <c r="A5" s="152" t="s">
        <v>206</v>
      </c>
      <c r="B5" s="161">
        <v>32652</v>
      </c>
      <c r="D5" s="155">
        <v>32652</v>
      </c>
    </row>
    <row r="6" spans="1:5" x14ac:dyDescent="0.25">
      <c r="A6" s="151" t="s">
        <v>77</v>
      </c>
      <c r="B6" s="162"/>
      <c r="D6" s="153"/>
    </row>
    <row r="7" spans="1:5" x14ac:dyDescent="0.25">
      <c r="A7" s="152" t="s">
        <v>78</v>
      </c>
      <c r="B7" s="161" t="s">
        <v>285</v>
      </c>
      <c r="D7" s="155">
        <v>0</v>
      </c>
    </row>
    <row r="8" spans="1:5" x14ac:dyDescent="0.25">
      <c r="A8" s="152" t="s">
        <v>79</v>
      </c>
      <c r="B8" s="161">
        <v>155495</v>
      </c>
      <c r="D8" s="155">
        <v>155495</v>
      </c>
    </row>
    <row r="9" spans="1:5" x14ac:dyDescent="0.25">
      <c r="A9" s="151" t="s">
        <v>80</v>
      </c>
      <c r="B9" s="162"/>
      <c r="D9" s="153"/>
    </row>
    <row r="10" spans="1:5" x14ac:dyDescent="0.25">
      <c r="A10" s="152" t="s">
        <v>81</v>
      </c>
      <c r="B10" s="163">
        <v>338496</v>
      </c>
      <c r="D10" s="156">
        <v>338496</v>
      </c>
    </row>
    <row r="11" spans="1:5" x14ac:dyDescent="0.25">
      <c r="A11" s="152" t="s">
        <v>256</v>
      </c>
      <c r="B11" s="163" t="s">
        <v>285</v>
      </c>
      <c r="D11" s="156">
        <v>0</v>
      </c>
    </row>
    <row r="12" spans="1:5" x14ac:dyDescent="0.25">
      <c r="A12" s="151" t="s">
        <v>82</v>
      </c>
      <c r="B12" s="162"/>
      <c r="D12" s="153"/>
    </row>
    <row r="13" spans="1:5" x14ac:dyDescent="0.25">
      <c r="A13" s="152" t="s">
        <v>83</v>
      </c>
      <c r="B13" s="161">
        <v>34767</v>
      </c>
      <c r="D13" s="155">
        <v>34767</v>
      </c>
    </row>
    <row r="14" spans="1:5" x14ac:dyDescent="0.25">
      <c r="A14" s="152" t="s">
        <v>84</v>
      </c>
      <c r="B14" s="161">
        <v>9910</v>
      </c>
      <c r="D14" s="155">
        <v>9910</v>
      </c>
    </row>
    <row r="15" spans="1:5" x14ac:dyDescent="0.25">
      <c r="A15" s="152" t="s">
        <v>211</v>
      </c>
      <c r="B15" s="161">
        <v>198161</v>
      </c>
      <c r="D15" s="155">
        <v>198161</v>
      </c>
      <c r="E15" t="s">
        <v>286</v>
      </c>
    </row>
    <row r="16" spans="1:5" x14ac:dyDescent="0.25">
      <c r="A16" s="151" t="s">
        <v>85</v>
      </c>
      <c r="B16" s="162"/>
      <c r="D16" s="153"/>
    </row>
    <row r="17" spans="1:5" x14ac:dyDescent="0.25">
      <c r="A17" s="152" t="s">
        <v>86</v>
      </c>
      <c r="B17" s="161">
        <v>10620</v>
      </c>
      <c r="D17" s="155">
        <v>10620</v>
      </c>
    </row>
    <row r="18" spans="1:5" x14ac:dyDescent="0.25">
      <c r="A18" s="152" t="s">
        <v>262</v>
      </c>
      <c r="B18" s="161">
        <v>275639</v>
      </c>
      <c r="D18" s="155">
        <v>275639</v>
      </c>
      <c r="E18" s="104" t="s">
        <v>286</v>
      </c>
    </row>
    <row r="19" spans="1:5" x14ac:dyDescent="0.25">
      <c r="A19" s="150" t="s">
        <v>87</v>
      </c>
      <c r="B19" s="162"/>
      <c r="D19" s="153"/>
    </row>
    <row r="20" spans="1:5" x14ac:dyDescent="0.25">
      <c r="A20" s="152" t="s">
        <v>88</v>
      </c>
      <c r="B20" s="161" t="s">
        <v>285</v>
      </c>
      <c r="D20" s="155">
        <v>0</v>
      </c>
    </row>
    <row r="21" spans="1:5" x14ac:dyDescent="0.25">
      <c r="A21" s="152" t="s">
        <v>89</v>
      </c>
      <c r="B21" s="161">
        <v>1438374</v>
      </c>
      <c r="D21" s="155">
        <v>1438374</v>
      </c>
    </row>
    <row r="22" spans="1:5" x14ac:dyDescent="0.25">
      <c r="A22" s="151" t="s">
        <v>90</v>
      </c>
      <c r="B22" s="162"/>
      <c r="D22" s="153"/>
    </row>
    <row r="23" spans="1:5" x14ac:dyDescent="0.25">
      <c r="A23" s="152" t="s">
        <v>91</v>
      </c>
      <c r="B23" s="161">
        <v>356344</v>
      </c>
      <c r="D23" s="155">
        <v>356344</v>
      </c>
    </row>
    <row r="24" spans="1:5" x14ac:dyDescent="0.25">
      <c r="A24" s="152" t="s">
        <v>92</v>
      </c>
      <c r="B24" s="161">
        <v>43022</v>
      </c>
      <c r="D24" s="155">
        <v>43022</v>
      </c>
    </row>
    <row r="25" spans="1:5" x14ac:dyDescent="0.25">
      <c r="A25" s="152" t="s">
        <v>93</v>
      </c>
      <c r="B25" s="161">
        <v>58764</v>
      </c>
      <c r="D25" s="155"/>
    </row>
    <row r="26" spans="1:5" x14ac:dyDescent="0.25">
      <c r="A26" s="152" t="s">
        <v>94</v>
      </c>
      <c r="B26" s="161">
        <v>305396</v>
      </c>
      <c r="D26" s="155">
        <v>58764</v>
      </c>
    </row>
    <row r="27" spans="1:5" x14ac:dyDescent="0.25">
      <c r="A27" s="152" t="s">
        <v>264</v>
      </c>
      <c r="B27" s="159" t="s">
        <v>285</v>
      </c>
      <c r="D27" s="155">
        <v>305396</v>
      </c>
    </row>
    <row r="28" spans="1:5" ht="15.75" x14ac:dyDescent="0.25">
      <c r="A28" s="157"/>
      <c r="D28" s="155">
        <v>0</v>
      </c>
    </row>
    <row r="30" spans="1:5" x14ac:dyDescent="0.25">
      <c r="B30" s="120">
        <f>SUM(B2:B29)</f>
        <v>6354654</v>
      </c>
      <c r="D30" s="158">
        <f>SUM(D2:D29)</f>
        <v>6354654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7">
        <v>2021</v>
      </c>
      <c r="B1" s="178" t="s">
        <v>267</v>
      </c>
      <c r="C1" s="178" t="s">
        <v>268</v>
      </c>
      <c r="D1" s="178" t="s">
        <v>269</v>
      </c>
      <c r="E1" s="178" t="s">
        <v>270</v>
      </c>
      <c r="F1" s="174"/>
    </row>
    <row r="2" spans="1:6" ht="15.75" x14ac:dyDescent="0.25">
      <c r="A2" s="179" t="s">
        <v>247</v>
      </c>
      <c r="B2" s="180"/>
      <c r="C2" s="180"/>
      <c r="D2" s="180"/>
      <c r="E2" s="181"/>
      <c r="F2" s="174"/>
    </row>
    <row r="3" spans="1:6" ht="15" customHeight="1" x14ac:dyDescent="0.25">
      <c r="A3" s="182" t="s">
        <v>248</v>
      </c>
      <c r="B3" s="195">
        <v>49697489</v>
      </c>
      <c r="C3" s="195">
        <v>11781842</v>
      </c>
      <c r="D3" s="195">
        <v>21712469</v>
      </c>
      <c r="E3" s="196">
        <v>83191800</v>
      </c>
      <c r="F3" s="174"/>
    </row>
    <row r="4" spans="1:6" ht="15" customHeight="1" x14ac:dyDescent="0.25">
      <c r="A4" s="182" t="s">
        <v>249</v>
      </c>
      <c r="B4" s="195">
        <v>15895</v>
      </c>
      <c r="C4" s="195">
        <v>2184563</v>
      </c>
      <c r="D4" s="184">
        <v>0</v>
      </c>
      <c r="E4" s="196">
        <v>2200458</v>
      </c>
      <c r="F4" s="174"/>
    </row>
    <row r="5" spans="1:6" ht="16.5" thickBot="1" x14ac:dyDescent="0.3">
      <c r="A5" s="182" t="s">
        <v>193</v>
      </c>
      <c r="B5" s="183">
        <v>0</v>
      </c>
      <c r="C5" s="183">
        <v>0</v>
      </c>
      <c r="D5" s="184">
        <v>0</v>
      </c>
      <c r="E5" s="185">
        <v>0</v>
      </c>
      <c r="F5" s="174"/>
    </row>
    <row r="6" spans="1:6" ht="15" customHeight="1" thickBot="1" x14ac:dyDescent="0.3">
      <c r="A6" s="182" t="s">
        <v>250</v>
      </c>
      <c r="B6" s="199">
        <v>49713384</v>
      </c>
      <c r="C6" s="199">
        <v>13966405</v>
      </c>
      <c r="D6" s="199">
        <v>21712469</v>
      </c>
      <c r="E6" s="202">
        <v>85392258</v>
      </c>
      <c r="F6" s="174"/>
    </row>
    <row r="7" spans="1:6" ht="15.75" x14ac:dyDescent="0.25">
      <c r="A7" s="186"/>
      <c r="B7" s="201"/>
      <c r="C7" s="187"/>
      <c r="D7" s="186"/>
      <c r="E7" s="187"/>
      <c r="F7" s="174"/>
    </row>
    <row r="8" spans="1:6" ht="15.75" x14ac:dyDescent="0.25">
      <c r="A8" s="583" t="s">
        <v>251</v>
      </c>
      <c r="B8" s="583"/>
      <c r="C8" s="186"/>
      <c r="D8" s="186"/>
      <c r="E8" s="181"/>
      <c r="F8" s="174"/>
    </row>
    <row r="9" spans="1:6" ht="15" customHeight="1" x14ac:dyDescent="0.25">
      <c r="A9" s="182" t="s">
        <v>248</v>
      </c>
      <c r="B9" s="195">
        <v>17017918</v>
      </c>
      <c r="C9" s="195">
        <v>946988</v>
      </c>
      <c r="D9" s="195">
        <v>4831279</v>
      </c>
      <c r="E9" s="195">
        <v>22796185</v>
      </c>
      <c r="F9" s="174"/>
    </row>
    <row r="10" spans="1:6" ht="15" customHeight="1" x14ac:dyDescent="0.25">
      <c r="A10" s="182" t="s">
        <v>252</v>
      </c>
      <c r="B10" s="195">
        <v>850896</v>
      </c>
      <c r="C10" s="195">
        <v>47350</v>
      </c>
      <c r="D10" s="195">
        <v>483128</v>
      </c>
      <c r="E10" s="195">
        <v>1381374</v>
      </c>
      <c r="F10" s="174"/>
    </row>
    <row r="11" spans="1:6" ht="16.5" thickBot="1" x14ac:dyDescent="0.3">
      <c r="A11" s="182" t="s">
        <v>193</v>
      </c>
      <c r="B11" s="183">
        <v>0</v>
      </c>
      <c r="C11" s="183">
        <v>0</v>
      </c>
      <c r="D11" s="184">
        <v>0</v>
      </c>
      <c r="E11" s="183">
        <v>0</v>
      </c>
      <c r="F11" s="174"/>
    </row>
    <row r="12" spans="1:6" ht="15" customHeight="1" thickBot="1" x14ac:dyDescent="0.3">
      <c r="A12" s="182" t="s">
        <v>250</v>
      </c>
      <c r="B12" s="200">
        <v>17868814</v>
      </c>
      <c r="C12" s="200">
        <v>994338</v>
      </c>
      <c r="D12" s="200">
        <v>5314407</v>
      </c>
      <c r="E12" s="200">
        <v>24177559</v>
      </c>
      <c r="F12" s="174"/>
    </row>
    <row r="13" spans="1:6" ht="27.75" customHeight="1" thickBot="1" x14ac:dyDescent="0.3">
      <c r="A13" s="182" t="s">
        <v>253</v>
      </c>
      <c r="B13" s="197">
        <v>31844570</v>
      </c>
      <c r="C13" s="197">
        <v>12972067</v>
      </c>
      <c r="D13" s="197">
        <v>16398062</v>
      </c>
      <c r="E13" s="197">
        <v>61214699</v>
      </c>
      <c r="F13" s="174"/>
    </row>
    <row r="14" spans="1:6" ht="15.75" thickTop="1" x14ac:dyDescent="0.25">
      <c r="A14" s="587"/>
      <c r="B14" s="587"/>
      <c r="C14" s="203"/>
      <c r="D14" s="588"/>
      <c r="E14" s="588"/>
      <c r="F14" s="175"/>
    </row>
    <row r="15" spans="1:6" x14ac:dyDescent="0.25">
      <c r="A15" s="587"/>
      <c r="B15" s="587"/>
      <c r="C15" s="186"/>
      <c r="D15" s="587"/>
      <c r="E15" s="587"/>
      <c r="F15" s="56"/>
    </row>
    <row r="16" spans="1:6" ht="21" x14ac:dyDescent="0.25">
      <c r="A16" s="177">
        <v>2020</v>
      </c>
      <c r="B16" s="178" t="s">
        <v>267</v>
      </c>
      <c r="C16" s="178" t="s">
        <v>268</v>
      </c>
      <c r="D16" s="178" t="s">
        <v>269</v>
      </c>
      <c r="E16" s="178" t="s">
        <v>270</v>
      </c>
      <c r="F16" s="174"/>
    </row>
    <row r="17" spans="1:6" ht="15.75" x14ac:dyDescent="0.25">
      <c r="A17" s="177" t="s">
        <v>247</v>
      </c>
      <c r="B17" s="180"/>
      <c r="C17" s="180"/>
      <c r="D17" s="180"/>
      <c r="E17" s="181"/>
      <c r="F17" s="174"/>
    </row>
    <row r="18" spans="1:6" ht="15" customHeight="1" x14ac:dyDescent="0.25">
      <c r="A18" s="177" t="s">
        <v>248</v>
      </c>
      <c r="B18" s="190">
        <v>35006227</v>
      </c>
      <c r="C18" s="190">
        <v>4923626</v>
      </c>
      <c r="D18" s="190">
        <v>7617914</v>
      </c>
      <c r="E18" s="190">
        <v>47547767</v>
      </c>
      <c r="F18" s="174"/>
    </row>
    <row r="19" spans="1:6" ht="15" customHeight="1" x14ac:dyDescent="0.25">
      <c r="A19" s="177" t="s">
        <v>249</v>
      </c>
      <c r="B19" s="190">
        <v>4920897</v>
      </c>
      <c r="C19" s="190">
        <v>1510000</v>
      </c>
      <c r="D19" s="177">
        <v>14094555</v>
      </c>
      <c r="E19" s="190">
        <v>20525452</v>
      </c>
      <c r="F19" s="174"/>
    </row>
    <row r="20" spans="1:6" ht="15" customHeight="1" thickBot="1" x14ac:dyDescent="0.3">
      <c r="A20" s="177" t="s">
        <v>193</v>
      </c>
      <c r="B20" s="191">
        <v>0</v>
      </c>
      <c r="C20" s="191">
        <v>0</v>
      </c>
      <c r="D20" s="191">
        <v>0</v>
      </c>
      <c r="E20" s="191">
        <v>0</v>
      </c>
      <c r="F20" s="174"/>
    </row>
    <row r="21" spans="1:6" ht="15.75" thickBot="1" x14ac:dyDescent="0.3">
      <c r="A21" s="177" t="s">
        <v>250</v>
      </c>
      <c r="B21" s="188">
        <v>39927124</v>
      </c>
      <c r="C21" s="188">
        <v>6433626</v>
      </c>
      <c r="D21" s="188">
        <v>21712469</v>
      </c>
      <c r="E21" s="188">
        <v>68073219</v>
      </c>
      <c r="F21" s="107"/>
    </row>
    <row r="22" spans="1:6" ht="15.75" x14ac:dyDescent="0.25">
      <c r="A22" s="186"/>
      <c r="B22" s="198"/>
      <c r="C22" s="177"/>
      <c r="D22" s="186"/>
      <c r="E22" s="177"/>
      <c r="F22" s="174"/>
    </row>
    <row r="23" spans="1:6" ht="15.75" x14ac:dyDescent="0.25">
      <c r="A23" s="586" t="s">
        <v>251</v>
      </c>
      <c r="B23" s="586"/>
      <c r="C23" s="186"/>
      <c r="D23" s="186"/>
      <c r="E23" s="181"/>
      <c r="F23" s="174"/>
    </row>
    <row r="24" spans="1:6" ht="15.75" x14ac:dyDescent="0.25">
      <c r="A24" s="177" t="s">
        <v>248</v>
      </c>
      <c r="B24" s="190">
        <v>479933</v>
      </c>
      <c r="C24" s="190">
        <v>3570000</v>
      </c>
      <c r="D24" s="190">
        <v>15044229</v>
      </c>
      <c r="E24" s="190">
        <v>19094162</v>
      </c>
      <c r="F24" s="174"/>
    </row>
    <row r="25" spans="1:6" ht="15.75" x14ac:dyDescent="0.25">
      <c r="A25" s="177" t="s">
        <v>252</v>
      </c>
      <c r="B25" s="190">
        <v>246045</v>
      </c>
      <c r="C25" s="190">
        <v>305000</v>
      </c>
      <c r="D25" s="190">
        <v>726196</v>
      </c>
      <c r="E25" s="190">
        <v>1277241</v>
      </c>
      <c r="F25" s="174"/>
    </row>
    <row r="26" spans="1:6" ht="16.5" thickBot="1" x14ac:dyDescent="0.3">
      <c r="A26" s="177" t="s">
        <v>193</v>
      </c>
      <c r="B26" s="191">
        <v>0</v>
      </c>
      <c r="C26" s="191">
        <v>0</v>
      </c>
      <c r="D26" s="177">
        <v>0</v>
      </c>
      <c r="E26" s="191">
        <v>0</v>
      </c>
      <c r="F26" s="174"/>
    </row>
    <row r="27" spans="1:6" ht="16.5" thickBot="1" x14ac:dyDescent="0.3">
      <c r="A27" s="177" t="s">
        <v>250</v>
      </c>
      <c r="B27" s="189">
        <v>725978</v>
      </c>
      <c r="C27" s="188">
        <v>3875000</v>
      </c>
      <c r="D27" s="189">
        <v>15770425</v>
      </c>
      <c r="E27" s="188">
        <v>20371403</v>
      </c>
      <c r="F27" s="174"/>
    </row>
    <row r="28" spans="1:6" ht="23.25" thickBot="1" x14ac:dyDescent="0.3">
      <c r="A28" s="192" t="s">
        <v>253</v>
      </c>
      <c r="B28" s="193">
        <v>39201146</v>
      </c>
      <c r="C28" s="194">
        <v>2558626</v>
      </c>
      <c r="D28" s="194">
        <v>5942044</v>
      </c>
      <c r="E28" s="194">
        <v>47701816</v>
      </c>
      <c r="F28" s="174"/>
    </row>
    <row r="29" spans="1:6" ht="16.5" thickTop="1" x14ac:dyDescent="0.25">
      <c r="A29" s="584"/>
      <c r="B29" s="584"/>
      <c r="C29" s="176"/>
      <c r="D29" s="585"/>
      <c r="E29" s="585"/>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6" t="s">
        <v>103</v>
      </c>
      <c r="B1" s="204">
        <v>17073035</v>
      </c>
      <c r="C1" s="205"/>
      <c r="D1" s="204">
        <v>12125663</v>
      </c>
      <c r="E1" s="82"/>
    </row>
    <row r="2" spans="1:5" ht="15.75" x14ac:dyDescent="0.25">
      <c r="A2" s="126" t="s">
        <v>106</v>
      </c>
      <c r="B2" s="204">
        <v>612643</v>
      </c>
      <c r="C2" s="204"/>
      <c r="D2" s="204">
        <v>381322</v>
      </c>
    </row>
    <row r="3" spans="1:5" ht="15.75" x14ac:dyDescent="0.25">
      <c r="A3" s="126" t="s">
        <v>110</v>
      </c>
      <c r="B3" s="204">
        <v>2184202</v>
      </c>
      <c r="C3" s="204"/>
      <c r="D3" s="204">
        <v>2004358</v>
      </c>
    </row>
    <row r="4" spans="1:5" ht="15.75" x14ac:dyDescent="0.25">
      <c r="A4" s="126" t="s">
        <v>114</v>
      </c>
      <c r="B4" s="204">
        <v>922392</v>
      </c>
      <c r="C4" s="204"/>
      <c r="D4" s="204">
        <v>461104</v>
      </c>
    </row>
    <row r="5" spans="1:5" ht="15.75" x14ac:dyDescent="0.25">
      <c r="A5" s="126" t="s">
        <v>305</v>
      </c>
      <c r="B5" s="204">
        <v>1844130</v>
      </c>
      <c r="C5" s="204"/>
      <c r="D5" s="204">
        <v>1493975</v>
      </c>
    </row>
    <row r="6" spans="1:5" ht="15.75" x14ac:dyDescent="0.25">
      <c r="A6" s="126" t="s">
        <v>306</v>
      </c>
      <c r="B6" s="204">
        <v>2881258</v>
      </c>
      <c r="C6" s="204"/>
      <c r="D6" s="204">
        <v>2788479</v>
      </c>
    </row>
    <row r="7" spans="1:5" ht="15.75" x14ac:dyDescent="0.25">
      <c r="A7" s="126" t="s">
        <v>133</v>
      </c>
      <c r="B7" s="204">
        <v>3733286</v>
      </c>
      <c r="C7" s="204"/>
      <c r="D7" s="204">
        <v>4515407</v>
      </c>
    </row>
    <row r="8" spans="1:5" x14ac:dyDescent="0.25">
      <c r="A8" s="115"/>
    </row>
    <row r="9" spans="1:5" x14ac:dyDescent="0.25">
      <c r="A9" s="126" t="s">
        <v>307</v>
      </c>
      <c r="B9" s="218">
        <f>SUM(B1:B8)</f>
        <v>29250946</v>
      </c>
      <c r="C9" s="90"/>
      <c r="D9" s="218">
        <f>SUM(D1:D8)</f>
        <v>23770308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O72"/>
  <sheetViews>
    <sheetView tabSelected="1" topLeftCell="A8" workbookViewId="0">
      <selection activeCell="B43" sqref="B43:G44"/>
    </sheetView>
  </sheetViews>
  <sheetFormatPr baseColWidth="10" defaultColWidth="11.42578125" defaultRowHeight="15" x14ac:dyDescent="0.25"/>
  <cols>
    <col min="1" max="1" width="3.42578125" customWidth="1"/>
    <col min="2" max="2" width="2.85546875" customWidth="1"/>
    <col min="3" max="3" width="40.140625" customWidth="1"/>
    <col min="4" max="4" width="5.42578125" customWidth="1"/>
    <col min="5" max="5" width="26.7109375" style="85" customWidth="1"/>
    <col min="6" max="6" width="5.85546875" customWidth="1"/>
    <col min="7" max="7" width="26.28515625" customWidth="1"/>
    <col min="8" max="8" width="4.140625" customWidth="1"/>
    <col min="11" max="11" width="14.140625" bestFit="1" customWidth="1"/>
    <col min="13" max="13" width="14.140625" bestFit="1" customWidth="1"/>
    <col min="15" max="15" width="14.140625" bestFit="1" customWidth="1"/>
  </cols>
  <sheetData>
    <row r="7" spans="1:13" ht="20.25" x14ac:dyDescent="0.25">
      <c r="A7" s="494" t="s">
        <v>197</v>
      </c>
      <c r="B7" s="494"/>
      <c r="C7" s="494"/>
      <c r="D7" s="494"/>
      <c r="E7" s="494"/>
      <c r="F7" s="494"/>
      <c r="G7" s="494"/>
      <c r="H7" s="494"/>
    </row>
    <row r="8" spans="1:13" ht="15.75" x14ac:dyDescent="0.25">
      <c r="A8" s="495" t="s">
        <v>154</v>
      </c>
      <c r="B8" s="495"/>
      <c r="C8" s="495"/>
      <c r="D8" s="495"/>
      <c r="E8" s="495"/>
      <c r="F8" s="495"/>
      <c r="G8" s="495"/>
      <c r="H8" s="495"/>
    </row>
    <row r="9" spans="1:13" ht="15.75" x14ac:dyDescent="0.25">
      <c r="A9" s="495" t="s">
        <v>364</v>
      </c>
      <c r="B9" s="495"/>
      <c r="C9" s="495"/>
      <c r="D9" s="495"/>
      <c r="E9" s="495"/>
      <c r="F9" s="495"/>
      <c r="G9" s="495"/>
      <c r="H9" s="495"/>
    </row>
    <row r="10" spans="1:13" ht="15.75" x14ac:dyDescent="0.25">
      <c r="A10" s="495" t="s">
        <v>5</v>
      </c>
      <c r="B10" s="495"/>
      <c r="C10" s="495"/>
      <c r="D10" s="495"/>
      <c r="E10" s="495"/>
      <c r="F10" s="495"/>
      <c r="G10" s="495"/>
      <c r="H10" s="495"/>
    </row>
    <row r="11" spans="1:13" x14ac:dyDescent="0.25">
      <c r="A11" s="30"/>
      <c r="B11" s="496"/>
      <c r="C11" s="496"/>
      <c r="D11" s="246"/>
      <c r="E11" s="315">
        <v>2022</v>
      </c>
      <c r="F11" s="247"/>
      <c r="G11" s="316">
        <v>2021</v>
      </c>
      <c r="H11" s="109"/>
    </row>
    <row r="12" spans="1:13" x14ac:dyDescent="0.25">
      <c r="A12" s="30"/>
      <c r="B12" s="42" t="s">
        <v>155</v>
      </c>
      <c r="C12" s="43"/>
      <c r="D12" s="248"/>
      <c r="E12" s="168"/>
      <c r="F12" s="250"/>
      <c r="G12" s="129"/>
      <c r="H12" s="109"/>
    </row>
    <row r="13" spans="1:13" x14ac:dyDescent="0.25">
      <c r="A13" s="30"/>
      <c r="B13" s="42" t="s">
        <v>156</v>
      </c>
      <c r="C13" s="43"/>
      <c r="D13" s="248"/>
      <c r="F13" s="252"/>
      <c r="G13" s="130"/>
      <c r="H13" s="109"/>
      <c r="M13" s="111"/>
    </row>
    <row r="14" spans="1:13" x14ac:dyDescent="0.25">
      <c r="A14" s="30"/>
      <c r="B14" s="487" t="s">
        <v>275</v>
      </c>
      <c r="C14" s="487"/>
      <c r="D14" s="246"/>
      <c r="E14" s="138">
        <v>4284318.17</v>
      </c>
      <c r="F14" s="253"/>
      <c r="G14" s="138">
        <v>23817890</v>
      </c>
      <c r="H14" s="50"/>
      <c r="M14" s="111"/>
    </row>
    <row r="15" spans="1:13" x14ac:dyDescent="0.25">
      <c r="A15" s="30"/>
      <c r="B15" s="487" t="s">
        <v>274</v>
      </c>
      <c r="C15" s="487"/>
      <c r="D15" s="246"/>
      <c r="E15" s="138">
        <v>3480384.99</v>
      </c>
      <c r="F15" s="254"/>
      <c r="G15" s="138">
        <v>5426564</v>
      </c>
      <c r="H15" s="22"/>
      <c r="M15" s="111"/>
    </row>
    <row r="16" spans="1:13" x14ac:dyDescent="0.25">
      <c r="A16" s="30"/>
      <c r="B16" s="487" t="s">
        <v>273</v>
      </c>
      <c r="C16" s="487"/>
      <c r="D16" s="246"/>
      <c r="E16" s="138">
        <v>0</v>
      </c>
      <c r="F16" s="253"/>
      <c r="G16" s="138">
        <v>170092</v>
      </c>
      <c r="H16" s="50"/>
    </row>
    <row r="17" spans="1:15" x14ac:dyDescent="0.25">
      <c r="A17" s="30"/>
      <c r="B17" s="42" t="s">
        <v>157</v>
      </c>
      <c r="C17" s="30"/>
      <c r="D17" s="246"/>
      <c r="E17" s="245">
        <f>+E14+E15+E16</f>
        <v>7764703.1600000001</v>
      </c>
      <c r="F17" s="255"/>
      <c r="G17" s="245">
        <f>+G14+G15+G16</f>
        <v>29414546</v>
      </c>
      <c r="H17" s="49"/>
      <c r="K17" s="111"/>
    </row>
    <row r="18" spans="1:15" ht="8.25" customHeight="1" x14ac:dyDescent="0.25">
      <c r="A18" s="30"/>
      <c r="B18" s="488"/>
      <c r="C18" s="488"/>
      <c r="D18" s="246"/>
      <c r="E18" s="138"/>
      <c r="F18" s="255"/>
      <c r="G18" s="138"/>
      <c r="H18" s="49"/>
    </row>
    <row r="19" spans="1:15" x14ac:dyDescent="0.25">
      <c r="A19" s="30"/>
      <c r="B19" s="491" t="s">
        <v>158</v>
      </c>
      <c r="C19" s="491"/>
      <c r="D19" s="246"/>
      <c r="E19" s="138"/>
      <c r="F19" s="256"/>
      <c r="G19" s="138"/>
      <c r="H19" s="50"/>
    </row>
    <row r="20" spans="1:15" x14ac:dyDescent="0.25">
      <c r="A20" s="30"/>
      <c r="B20" s="487" t="s">
        <v>272</v>
      </c>
      <c r="C20" s="487"/>
      <c r="D20" s="246"/>
      <c r="E20" s="138">
        <v>74004299.019999996</v>
      </c>
      <c r="F20" s="255"/>
      <c r="G20" s="138">
        <v>61214699</v>
      </c>
      <c r="H20" s="22"/>
    </row>
    <row r="21" spans="1:15" x14ac:dyDescent="0.25">
      <c r="A21" s="30"/>
      <c r="B21" s="487" t="s">
        <v>271</v>
      </c>
      <c r="C21" s="487"/>
      <c r="D21" s="246"/>
      <c r="E21" s="138">
        <v>0</v>
      </c>
      <c r="F21" s="255"/>
      <c r="G21" s="138">
        <v>111797</v>
      </c>
      <c r="H21" s="22"/>
    </row>
    <row r="22" spans="1:15" x14ac:dyDescent="0.25">
      <c r="A22" s="30"/>
      <c r="B22" s="491" t="s">
        <v>159</v>
      </c>
      <c r="C22" s="491"/>
      <c r="D22" s="246"/>
      <c r="E22" s="259">
        <v>74004299.019999996</v>
      </c>
      <c r="F22" s="255"/>
      <c r="G22" s="236">
        <f>+G20+G21</f>
        <v>61326496</v>
      </c>
      <c r="H22" s="49"/>
      <c r="M22" s="166"/>
      <c r="O22" s="111"/>
    </row>
    <row r="23" spans="1:15" ht="11.25" customHeight="1" x14ac:dyDescent="0.25">
      <c r="A23" s="30"/>
      <c r="B23" s="488"/>
      <c r="C23" s="488"/>
      <c r="D23" s="246"/>
      <c r="F23" s="255"/>
      <c r="G23" s="85"/>
      <c r="H23" s="49"/>
      <c r="O23" s="111"/>
    </row>
    <row r="24" spans="1:15" ht="15.75" thickBot="1" x14ac:dyDescent="0.3">
      <c r="A24" s="30"/>
      <c r="B24" s="490" t="s">
        <v>160</v>
      </c>
      <c r="C24" s="490"/>
      <c r="D24" s="246"/>
      <c r="E24" s="249">
        <f>+E17+E22</f>
        <v>81769002.179999992</v>
      </c>
      <c r="F24" s="257"/>
      <c r="G24" s="249">
        <f>+G22+G17</f>
        <v>90741042</v>
      </c>
      <c r="H24" s="49"/>
      <c r="O24" s="111"/>
    </row>
    <row r="25" spans="1:15" ht="9" customHeight="1" thickTop="1" x14ac:dyDescent="0.25">
      <c r="A25" s="30"/>
      <c r="B25" s="489" t="s">
        <v>153</v>
      </c>
      <c r="C25" s="489"/>
      <c r="D25" s="246"/>
      <c r="F25" s="23"/>
      <c r="G25" s="85"/>
      <c r="H25" s="50"/>
    </row>
    <row r="26" spans="1:15" x14ac:dyDescent="0.25">
      <c r="A26" s="30"/>
      <c r="B26" s="42" t="s">
        <v>161</v>
      </c>
      <c r="C26" s="30"/>
      <c r="D26" s="246"/>
      <c r="F26" s="23"/>
      <c r="G26" s="85"/>
      <c r="H26" s="50"/>
      <c r="K26" s="166">
        <f>+E24-E39</f>
        <v>0</v>
      </c>
    </row>
    <row r="27" spans="1:15" x14ac:dyDescent="0.25">
      <c r="A27" s="30"/>
      <c r="B27" s="42" t="s">
        <v>162</v>
      </c>
      <c r="C27" s="30"/>
      <c r="D27" s="246"/>
      <c r="F27" s="258"/>
      <c r="G27" s="85"/>
      <c r="H27" s="48"/>
    </row>
    <row r="28" spans="1:15" x14ac:dyDescent="0.25">
      <c r="A28" s="30"/>
      <c r="B28" s="487" t="s">
        <v>308</v>
      </c>
      <c r="C28" s="487"/>
      <c r="D28" s="246"/>
      <c r="E28" s="237">
        <v>1833372.18</v>
      </c>
      <c r="F28" s="258"/>
      <c r="G28" s="237">
        <v>6597333</v>
      </c>
      <c r="H28" s="50"/>
    </row>
    <row r="29" spans="1:15" x14ac:dyDescent="0.25">
      <c r="A29" s="30"/>
      <c r="B29" s="30"/>
      <c r="C29" s="30"/>
      <c r="D29" s="246"/>
      <c r="F29" s="258"/>
      <c r="G29" s="138">
        <v>0</v>
      </c>
      <c r="H29" s="50"/>
    </row>
    <row r="30" spans="1:15" x14ac:dyDescent="0.25">
      <c r="A30" s="30"/>
      <c r="B30" s="42" t="s">
        <v>163</v>
      </c>
      <c r="C30" s="30"/>
      <c r="D30" s="246"/>
      <c r="F30" s="255"/>
      <c r="G30" s="138">
        <v>0</v>
      </c>
      <c r="H30" s="49"/>
    </row>
    <row r="31" spans="1:15" ht="15.75" thickBot="1" x14ac:dyDescent="0.3">
      <c r="A31" s="30"/>
      <c r="B31" s="42" t="s">
        <v>164</v>
      </c>
      <c r="C31" s="30"/>
      <c r="D31" s="246"/>
      <c r="E31" s="242">
        <f>+E28</f>
        <v>1833372.18</v>
      </c>
      <c r="F31" s="257"/>
      <c r="G31" s="242">
        <f>+G28</f>
        <v>6597333</v>
      </c>
      <c r="H31" s="49"/>
    </row>
    <row r="32" spans="1:15" ht="9.75" customHeight="1" thickTop="1" x14ac:dyDescent="0.25">
      <c r="A32" s="30"/>
      <c r="B32" s="488"/>
      <c r="C32" s="488"/>
      <c r="D32" s="246"/>
      <c r="F32" s="23"/>
      <c r="H32" s="50"/>
    </row>
    <row r="33" spans="1:11" x14ac:dyDescent="0.25">
      <c r="A33" s="30"/>
      <c r="B33" s="42" t="s">
        <v>309</v>
      </c>
      <c r="C33" s="30"/>
      <c r="D33" s="246"/>
      <c r="F33" s="23"/>
      <c r="G33" s="85"/>
      <c r="H33" s="136"/>
    </row>
    <row r="34" spans="1:11" x14ac:dyDescent="0.25">
      <c r="A34" s="30"/>
      <c r="B34" s="487" t="s">
        <v>222</v>
      </c>
      <c r="C34" s="487"/>
      <c r="D34" s="246"/>
      <c r="E34" s="138">
        <v>156228</v>
      </c>
      <c r="F34" s="23"/>
      <c r="G34" s="138">
        <v>156228</v>
      </c>
      <c r="H34" s="137"/>
    </row>
    <row r="35" spans="1:11" ht="27" customHeight="1" x14ac:dyDescent="0.25">
      <c r="A35" s="30"/>
      <c r="B35" s="493" t="s">
        <v>165</v>
      </c>
      <c r="C35" s="493"/>
      <c r="D35" s="246"/>
      <c r="E35" s="138">
        <v>-7370594.29</v>
      </c>
      <c r="F35" s="258"/>
      <c r="G35" s="138">
        <v>11534011</v>
      </c>
      <c r="H35" s="22"/>
      <c r="K35" s="166"/>
    </row>
    <row r="36" spans="1:11" x14ac:dyDescent="0.25">
      <c r="A36" s="30"/>
      <c r="B36" s="487" t="s">
        <v>166</v>
      </c>
      <c r="C36" s="487"/>
      <c r="D36" s="246"/>
      <c r="E36" s="138">
        <v>87149996.290000007</v>
      </c>
      <c r="F36" s="258"/>
      <c r="G36" s="138">
        <v>72453470</v>
      </c>
      <c r="H36" s="22"/>
    </row>
    <row r="37" spans="1:11" x14ac:dyDescent="0.25">
      <c r="A37" s="30"/>
      <c r="B37" s="491" t="s">
        <v>167</v>
      </c>
      <c r="C37" s="491"/>
      <c r="D37" s="246"/>
      <c r="E37" s="236">
        <f>+E34+E35+E36</f>
        <v>79935630</v>
      </c>
      <c r="F37" s="257"/>
      <c r="G37" s="236">
        <f>+G34+G35+G36</f>
        <v>84143709</v>
      </c>
      <c r="H37" s="131"/>
    </row>
    <row r="38" spans="1:11" ht="11.25" customHeight="1" x14ac:dyDescent="0.25">
      <c r="A38" s="30"/>
      <c r="B38" s="491"/>
      <c r="C38" s="491"/>
      <c r="D38" s="246"/>
      <c r="F38" s="250"/>
      <c r="H38" s="139"/>
    </row>
    <row r="39" spans="1:11" ht="15.75" thickBot="1" x14ac:dyDescent="0.3">
      <c r="A39" s="30"/>
      <c r="B39" s="492" t="s">
        <v>168</v>
      </c>
      <c r="C39" s="492"/>
      <c r="D39" s="246"/>
      <c r="E39" s="249">
        <f>+E37+E31</f>
        <v>81769002.180000007</v>
      </c>
      <c r="F39" s="250"/>
      <c r="G39" s="249">
        <f>+G37+G31</f>
        <v>90741042</v>
      </c>
      <c r="H39" s="131"/>
    </row>
    <row r="40" spans="1:11" ht="8.1" customHeight="1" thickTop="1" x14ac:dyDescent="0.25">
      <c r="A40" s="30"/>
      <c r="B40" s="486"/>
      <c r="C40" s="486"/>
      <c r="D40" s="486"/>
      <c r="E40" s="251"/>
      <c r="F40" s="250"/>
      <c r="H40" s="131"/>
    </row>
    <row r="41" spans="1:11" ht="8.1" customHeight="1" x14ac:dyDescent="0.25">
      <c r="A41" s="30"/>
      <c r="B41" s="317"/>
      <c r="C41" s="317"/>
      <c r="D41" s="317"/>
      <c r="E41" s="251"/>
      <c r="F41" s="250"/>
      <c r="H41" s="131"/>
    </row>
    <row r="42" spans="1:11" ht="8.1" customHeight="1" x14ac:dyDescent="0.25">
      <c r="A42" s="30"/>
      <c r="B42" s="317"/>
      <c r="C42" s="317"/>
      <c r="D42" s="317"/>
      <c r="E42" s="251"/>
      <c r="F42" s="250"/>
      <c r="H42" s="131"/>
    </row>
    <row r="43" spans="1:11" x14ac:dyDescent="0.25">
      <c r="A43" s="30"/>
      <c r="B43" s="497" t="s">
        <v>343</v>
      </c>
      <c r="C43" s="497"/>
      <c r="D43" s="497"/>
      <c r="E43" s="497"/>
      <c r="F43" s="497"/>
      <c r="G43" s="497"/>
    </row>
    <row r="44" spans="1:11" ht="5.25" customHeight="1" x14ac:dyDescent="0.25">
      <c r="A44" s="30"/>
      <c r="B44" s="497"/>
      <c r="C44" s="497"/>
      <c r="D44" s="497"/>
      <c r="E44" s="497"/>
      <c r="F44" s="497"/>
      <c r="G44" s="497"/>
    </row>
    <row r="45" spans="1:11" ht="15.75" x14ac:dyDescent="0.25">
      <c r="A45" s="88"/>
      <c r="B45" s="30"/>
      <c r="C45" s="30"/>
      <c r="D45" s="30"/>
      <c r="E45" s="88"/>
      <c r="F45" s="30"/>
      <c r="G45" s="30"/>
      <c r="H45" s="30"/>
    </row>
    <row r="46" spans="1:11" ht="15.75" x14ac:dyDescent="0.25">
      <c r="A46" s="88"/>
      <c r="B46" s="30"/>
      <c r="C46" s="30"/>
      <c r="D46" s="30"/>
      <c r="E46" s="88"/>
      <c r="F46" s="30"/>
      <c r="G46" s="30"/>
      <c r="H46" s="30"/>
    </row>
    <row r="47" spans="1:11" ht="15.75" x14ac:dyDescent="0.25">
      <c r="A47" s="88"/>
      <c r="B47" s="30"/>
      <c r="C47" s="30"/>
      <c r="D47" s="30"/>
      <c r="E47" s="88"/>
      <c r="F47" s="30"/>
      <c r="G47" s="30"/>
      <c r="H47" s="30"/>
    </row>
    <row r="48" spans="1:11" ht="15.75" customHeight="1" x14ac:dyDescent="0.25">
      <c r="A48" s="30"/>
      <c r="B48" s="30"/>
      <c r="C48" s="30"/>
      <c r="D48" s="55"/>
      <c r="E48" s="55"/>
      <c r="F48" s="55"/>
      <c r="G48" s="30"/>
      <c r="H48" s="30"/>
    </row>
    <row r="49" spans="1:8" ht="15.75" x14ac:dyDescent="0.25">
      <c r="A49" s="495" t="s">
        <v>283</v>
      </c>
      <c r="B49" s="495"/>
      <c r="C49" s="495"/>
      <c r="D49" s="495"/>
      <c r="E49" s="74"/>
      <c r="F49" s="495" t="s">
        <v>283</v>
      </c>
      <c r="G49" s="495"/>
      <c r="H49" s="495"/>
    </row>
    <row r="50" spans="1:8" ht="15.75" x14ac:dyDescent="0.25">
      <c r="A50" s="499" t="s">
        <v>317</v>
      </c>
      <c r="B50" s="499"/>
      <c r="C50" s="499"/>
      <c r="D50" s="499"/>
      <c r="E50" s="74"/>
      <c r="F50" s="499" t="s">
        <v>318</v>
      </c>
      <c r="G50" s="499"/>
      <c r="H50" s="499"/>
    </row>
    <row r="51" spans="1:8" ht="15.75" x14ac:dyDescent="0.25">
      <c r="A51" s="500" t="s">
        <v>319</v>
      </c>
      <c r="B51" s="500"/>
      <c r="C51" s="500"/>
      <c r="D51" s="500"/>
      <c r="E51" s="74"/>
      <c r="F51" s="498" t="s">
        <v>320</v>
      </c>
      <c r="G51" s="498"/>
      <c r="H51" s="498"/>
    </row>
    <row r="52" spans="1:8" ht="15.75" x14ac:dyDescent="0.25">
      <c r="A52" s="244"/>
      <c r="B52" s="244"/>
      <c r="C52" s="244"/>
      <c r="D52" s="244"/>
      <c r="E52" s="74"/>
      <c r="F52" s="243"/>
      <c r="G52" s="243"/>
      <c r="H52" s="243"/>
    </row>
    <row r="53" spans="1:8" ht="15.75" x14ac:dyDescent="0.25">
      <c r="A53" s="30"/>
      <c r="B53" s="30"/>
      <c r="C53" s="74"/>
      <c r="E53" s="4"/>
      <c r="F53" s="30"/>
      <c r="G53" s="83"/>
    </row>
    <row r="54" spans="1:8" ht="15.75" customHeight="1" x14ac:dyDescent="0.25">
      <c r="A54" s="489" t="s">
        <v>283</v>
      </c>
      <c r="B54" s="489"/>
      <c r="C54" s="489"/>
      <c r="D54" s="489"/>
      <c r="E54" s="489"/>
      <c r="F54" s="489"/>
      <c r="G54" s="489"/>
      <c r="H54" s="489"/>
    </row>
    <row r="55" spans="1:8" ht="15.75" x14ac:dyDescent="0.25">
      <c r="A55" s="499" t="s">
        <v>321</v>
      </c>
      <c r="B55" s="499"/>
      <c r="C55" s="499"/>
      <c r="D55" s="499"/>
      <c r="E55" s="499"/>
      <c r="F55" s="499"/>
      <c r="G55" s="499"/>
      <c r="H55" s="499"/>
    </row>
    <row r="56" spans="1:8" x14ac:dyDescent="0.25">
      <c r="A56" s="498" t="s">
        <v>322</v>
      </c>
      <c r="B56" s="498"/>
      <c r="C56" s="498"/>
      <c r="D56" s="498"/>
      <c r="E56" s="498"/>
      <c r="F56" s="498"/>
      <c r="G56" s="498"/>
      <c r="H56" s="498"/>
    </row>
    <row r="57" spans="1:8" x14ac:dyDescent="0.25">
      <c r="A57" s="39"/>
      <c r="B57" s="30"/>
      <c r="C57" s="30"/>
      <c r="D57" s="30"/>
      <c r="E57" s="39"/>
      <c r="F57" s="30"/>
      <c r="G57" s="30"/>
    </row>
    <row r="58" spans="1:8" ht="15.75" x14ac:dyDescent="0.25">
      <c r="A58" s="74"/>
      <c r="B58" s="30"/>
      <c r="C58" s="30"/>
      <c r="D58" s="30"/>
      <c r="E58" s="74"/>
      <c r="F58" s="30"/>
      <c r="G58" s="30"/>
    </row>
    <row r="59" spans="1:8" ht="15.75" x14ac:dyDescent="0.25">
      <c r="A59" s="88"/>
      <c r="B59" s="30"/>
      <c r="C59" s="30"/>
      <c r="D59" s="30"/>
      <c r="E59" s="88"/>
      <c r="F59" s="30"/>
      <c r="G59" s="30"/>
    </row>
    <row r="60" spans="1:8" ht="15.75" x14ac:dyDescent="0.25">
      <c r="C60" s="74"/>
      <c r="G60" s="134"/>
    </row>
    <row r="61" spans="1:8" ht="15.75" x14ac:dyDescent="0.25">
      <c r="C61" s="74"/>
      <c r="G61" s="134"/>
    </row>
    <row r="62" spans="1:8" ht="15.75" x14ac:dyDescent="0.25">
      <c r="C62" s="74"/>
      <c r="G62" s="134"/>
    </row>
    <row r="63" spans="1:8" ht="15.75" x14ac:dyDescent="0.25">
      <c r="C63" s="74"/>
      <c r="G63" s="134"/>
    </row>
    <row r="64" spans="1:8" ht="15.75" x14ac:dyDescent="0.25">
      <c r="C64" s="74"/>
      <c r="G64" s="134"/>
    </row>
    <row r="65" spans="3:7" ht="15.75" x14ac:dyDescent="0.25">
      <c r="C65" s="74"/>
      <c r="G65" s="111"/>
    </row>
    <row r="66" spans="3:7" ht="15.75" x14ac:dyDescent="0.25">
      <c r="C66" s="74"/>
      <c r="G66" s="111"/>
    </row>
    <row r="70" spans="3:7" ht="15.75" x14ac:dyDescent="0.25">
      <c r="C70" s="74"/>
    </row>
    <row r="71" spans="3:7" x14ac:dyDescent="0.25">
      <c r="C71" s="89"/>
    </row>
    <row r="72" spans="3:7" x14ac:dyDescent="0.25">
      <c r="C72" s="89"/>
    </row>
  </sheetData>
  <mergeCells count="35">
    <mergeCell ref="B43:G44"/>
    <mergeCell ref="A56:H56"/>
    <mergeCell ref="A54:H54"/>
    <mergeCell ref="A49:D49"/>
    <mergeCell ref="F49:H49"/>
    <mergeCell ref="A50:D50"/>
    <mergeCell ref="F50:H50"/>
    <mergeCell ref="A51:D51"/>
    <mergeCell ref="F51:H51"/>
    <mergeCell ref="A55:H55"/>
    <mergeCell ref="A7:H7"/>
    <mergeCell ref="A8:H8"/>
    <mergeCell ref="A9:H9"/>
    <mergeCell ref="A10:H10"/>
    <mergeCell ref="B28:C28"/>
    <mergeCell ref="B11:C11"/>
    <mergeCell ref="B19:C19"/>
    <mergeCell ref="B20:C20"/>
    <mergeCell ref="B21:C21"/>
    <mergeCell ref="B22:C22"/>
    <mergeCell ref="B40:D40"/>
    <mergeCell ref="B14:C14"/>
    <mergeCell ref="B15:C15"/>
    <mergeCell ref="B16:C16"/>
    <mergeCell ref="B18:C18"/>
    <mergeCell ref="B23:C23"/>
    <mergeCell ref="B25:C25"/>
    <mergeCell ref="B24:C24"/>
    <mergeCell ref="B37:C37"/>
    <mergeCell ref="B38:C38"/>
    <mergeCell ref="B39:C39"/>
    <mergeCell ref="B32:C32"/>
    <mergeCell ref="B34:C34"/>
    <mergeCell ref="B35:C35"/>
    <mergeCell ref="B36:C36"/>
  </mergeCells>
  <pageMargins left="0.25" right="0.25" top="0.75" bottom="0.75" header="0.3" footer="0.3"/>
  <pageSetup scale="8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6" t="s">
        <v>74</v>
      </c>
      <c r="B1" s="204">
        <v>765227</v>
      </c>
      <c r="C1" s="204"/>
      <c r="D1" s="204">
        <v>741450</v>
      </c>
    </row>
    <row r="2" spans="1:4" ht="15.75" x14ac:dyDescent="0.25">
      <c r="A2" s="126" t="s">
        <v>75</v>
      </c>
      <c r="B2" s="204">
        <v>0</v>
      </c>
      <c r="C2" s="204"/>
      <c r="D2" s="204">
        <v>0</v>
      </c>
    </row>
    <row r="3" spans="1:4" ht="15.75" x14ac:dyDescent="0.25">
      <c r="A3" s="126" t="s">
        <v>76</v>
      </c>
      <c r="B3" s="204">
        <v>2968677</v>
      </c>
      <c r="C3" s="204"/>
      <c r="D3" s="204">
        <v>2355564</v>
      </c>
    </row>
    <row r="4" spans="1:4" ht="15.75" x14ac:dyDescent="0.25">
      <c r="A4" s="126" t="s">
        <v>206</v>
      </c>
      <c r="B4" s="204">
        <v>43675</v>
      </c>
      <c r="C4" s="204"/>
      <c r="D4" s="204">
        <v>32652</v>
      </c>
    </row>
    <row r="5" spans="1:4" ht="15.75" x14ac:dyDescent="0.25">
      <c r="A5" s="126" t="s">
        <v>77</v>
      </c>
      <c r="B5" s="204"/>
      <c r="C5" s="204"/>
      <c r="D5" s="204"/>
    </row>
    <row r="6" spans="1:4" ht="15.75" x14ac:dyDescent="0.25">
      <c r="A6" s="126" t="s">
        <v>78</v>
      </c>
      <c r="B6" s="204">
        <v>38055</v>
      </c>
      <c r="C6" s="204"/>
      <c r="D6" s="204">
        <v>0</v>
      </c>
    </row>
    <row r="7" spans="1:4" ht="15.75" x14ac:dyDescent="0.25">
      <c r="A7" s="126" t="s">
        <v>79</v>
      </c>
      <c r="B7" s="204">
        <v>123078</v>
      </c>
      <c r="C7" s="204"/>
      <c r="D7" s="204">
        <v>155495</v>
      </c>
    </row>
    <row r="8" spans="1:4" ht="15.75" x14ac:dyDescent="0.25">
      <c r="A8" s="90" t="s">
        <v>80</v>
      </c>
      <c r="B8" s="204"/>
      <c r="C8" s="204"/>
      <c r="D8" s="204"/>
    </row>
    <row r="9" spans="1:4" ht="15.75" x14ac:dyDescent="0.25">
      <c r="A9" s="126" t="s">
        <v>81</v>
      </c>
      <c r="B9" s="204">
        <v>233074</v>
      </c>
      <c r="C9" s="204"/>
      <c r="D9" s="204">
        <v>338496</v>
      </c>
    </row>
    <row r="10" spans="1:4" ht="15.75" x14ac:dyDescent="0.25">
      <c r="A10" s="126" t="s">
        <v>256</v>
      </c>
      <c r="B10" s="204">
        <v>0</v>
      </c>
      <c r="C10" s="204"/>
      <c r="D10" s="204">
        <v>0</v>
      </c>
    </row>
    <row r="11" spans="1:4" ht="15.75" x14ac:dyDescent="0.25">
      <c r="A11" s="126" t="s">
        <v>82</v>
      </c>
      <c r="B11" s="204"/>
      <c r="C11" s="204"/>
      <c r="D11" s="204"/>
    </row>
    <row r="12" spans="1:4" ht="15.75" x14ac:dyDescent="0.25">
      <c r="A12" s="126" t="s">
        <v>83</v>
      </c>
      <c r="B12" s="204">
        <v>9502</v>
      </c>
      <c r="C12" s="204"/>
      <c r="D12" s="204">
        <v>34767</v>
      </c>
    </row>
    <row r="13" spans="1:4" ht="15.75" x14ac:dyDescent="0.25">
      <c r="A13" s="126" t="s">
        <v>84</v>
      </c>
      <c r="B13" s="204">
        <v>40465</v>
      </c>
      <c r="C13" s="204"/>
      <c r="D13" s="204">
        <v>9910</v>
      </c>
    </row>
    <row r="14" spans="1:4" ht="15.75" x14ac:dyDescent="0.25">
      <c r="A14" s="126" t="s">
        <v>211</v>
      </c>
      <c r="B14" s="204">
        <v>137555</v>
      </c>
      <c r="C14" s="204"/>
      <c r="D14" s="204">
        <v>198161</v>
      </c>
    </row>
    <row r="15" spans="1:4" ht="15.75" x14ac:dyDescent="0.25">
      <c r="A15" s="126" t="s">
        <v>85</v>
      </c>
      <c r="B15" s="204"/>
      <c r="C15" s="204"/>
      <c r="D15" s="204"/>
    </row>
    <row r="16" spans="1:4" ht="15.75" x14ac:dyDescent="0.25">
      <c r="A16" s="126" t="s">
        <v>86</v>
      </c>
      <c r="B16" s="204">
        <v>0</v>
      </c>
      <c r="C16" s="204"/>
      <c r="D16" s="204">
        <v>10620</v>
      </c>
    </row>
    <row r="17" spans="1:4" ht="15.75" x14ac:dyDescent="0.25">
      <c r="A17" s="115" t="s">
        <v>262</v>
      </c>
      <c r="B17" s="204">
        <v>0</v>
      </c>
      <c r="C17" s="204"/>
      <c r="D17" s="204">
        <v>275639</v>
      </c>
    </row>
    <row r="18" spans="1:4" ht="15.75" x14ac:dyDescent="0.25">
      <c r="A18" s="126" t="s">
        <v>87</v>
      </c>
      <c r="B18" s="204"/>
      <c r="C18" s="204"/>
      <c r="D18" s="204"/>
    </row>
    <row r="19" spans="1:4" ht="15.75" x14ac:dyDescent="0.25">
      <c r="A19" s="126" t="s">
        <v>88</v>
      </c>
      <c r="B19" s="204">
        <v>529515</v>
      </c>
      <c r="C19" s="204"/>
      <c r="D19" s="204">
        <v>0</v>
      </c>
    </row>
    <row r="20" spans="1:4" ht="15.75" x14ac:dyDescent="0.25">
      <c r="A20" s="126" t="s">
        <v>89</v>
      </c>
      <c r="B20" s="204">
        <v>1883273</v>
      </c>
      <c r="C20" s="204"/>
      <c r="D20" s="204">
        <v>1438374</v>
      </c>
    </row>
    <row r="21" spans="1:4" ht="15.75" x14ac:dyDescent="0.25">
      <c r="A21" s="126" t="s">
        <v>90</v>
      </c>
      <c r="B21" s="204"/>
      <c r="C21" s="204"/>
      <c r="D21" s="204"/>
    </row>
    <row r="22" spans="1:4" ht="15.75" x14ac:dyDescent="0.25">
      <c r="A22" s="126" t="s">
        <v>91</v>
      </c>
      <c r="B22" s="204">
        <v>226560</v>
      </c>
      <c r="C22" s="204"/>
      <c r="D22" s="204">
        <v>356344</v>
      </c>
    </row>
    <row r="23" spans="1:4" ht="15.75" x14ac:dyDescent="0.25">
      <c r="A23" s="126" t="s">
        <v>297</v>
      </c>
      <c r="B23" s="204">
        <v>34456</v>
      </c>
      <c r="C23" s="204"/>
      <c r="D23" s="204"/>
    </row>
    <row r="24" spans="1:4" ht="15.75" x14ac:dyDescent="0.25">
      <c r="A24" s="126" t="s">
        <v>92</v>
      </c>
      <c r="B24" s="204">
        <v>427329</v>
      </c>
      <c r="C24" s="204"/>
      <c r="D24" s="204">
        <v>43022</v>
      </c>
    </row>
    <row r="25" spans="1:4" ht="15.75" x14ac:dyDescent="0.25">
      <c r="A25" s="126" t="s">
        <v>278</v>
      </c>
      <c r="B25" s="204">
        <v>2714</v>
      </c>
      <c r="C25" s="204"/>
      <c r="D25" s="204"/>
    </row>
    <row r="26" spans="1:4" ht="15.75" x14ac:dyDescent="0.25">
      <c r="A26" s="115" t="s">
        <v>93</v>
      </c>
      <c r="B26" s="204">
        <v>227083</v>
      </c>
      <c r="C26" s="204"/>
      <c r="D26" s="204">
        <v>58764</v>
      </c>
    </row>
    <row r="27" spans="1:4" ht="15.75" x14ac:dyDescent="0.25">
      <c r="A27" s="126" t="s">
        <v>94</v>
      </c>
      <c r="B27" s="204">
        <v>170444</v>
      </c>
      <c r="C27" s="204"/>
      <c r="D27" s="204">
        <v>305396</v>
      </c>
    </row>
    <row r="28" spans="1:4" ht="15.75" x14ac:dyDescent="0.25">
      <c r="A28" s="126" t="s">
        <v>264</v>
      </c>
      <c r="B28" s="204">
        <v>0</v>
      </c>
      <c r="C28" s="204"/>
      <c r="D28" s="204">
        <v>0</v>
      </c>
    </row>
    <row r="29" spans="1:4" ht="15.75" x14ac:dyDescent="0.25">
      <c r="A29" s="126"/>
      <c r="B29" s="204"/>
      <c r="C29" s="204"/>
      <c r="D29" s="204"/>
    </row>
    <row r="30" spans="1:4" ht="15.75" x14ac:dyDescent="0.25">
      <c r="A30" s="126" t="s">
        <v>270</v>
      </c>
      <c r="B30" s="220">
        <f>SUM(B1:B28)</f>
        <v>7860682</v>
      </c>
      <c r="C30" s="219"/>
      <c r="D30" s="220">
        <f>SUM(D1:D28)</f>
        <v>6354654</v>
      </c>
    </row>
    <row r="31" spans="1:4" ht="15.75" x14ac:dyDescent="0.25">
      <c r="B31" s="204"/>
      <c r="C31" s="204"/>
      <c r="D31" s="2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6" t="s">
        <v>95</v>
      </c>
      <c r="B1" s="145"/>
      <c r="C1" s="145"/>
      <c r="D1" s="145"/>
    </row>
    <row r="2" spans="1:4" ht="15.75" x14ac:dyDescent="0.25">
      <c r="A2" s="206" t="s">
        <v>96</v>
      </c>
      <c r="B2" s="145">
        <v>0</v>
      </c>
      <c r="C2" s="145"/>
      <c r="D2" s="145">
        <v>62175</v>
      </c>
    </row>
    <row r="3" spans="1:4" ht="15.75" x14ac:dyDescent="0.25">
      <c r="A3" s="206" t="s">
        <v>97</v>
      </c>
      <c r="B3" s="145">
        <v>922694</v>
      </c>
      <c r="C3" s="145"/>
      <c r="D3" s="145">
        <v>550777</v>
      </c>
    </row>
    <row r="4" spans="1:4" ht="15.75" x14ac:dyDescent="0.25">
      <c r="A4" s="206" t="s">
        <v>98</v>
      </c>
      <c r="B4" s="145">
        <v>431385</v>
      </c>
      <c r="C4" s="145"/>
      <c r="D4" s="145">
        <v>880799</v>
      </c>
    </row>
    <row r="5" spans="1:4" ht="15.75" x14ac:dyDescent="0.25">
      <c r="A5" s="206" t="s">
        <v>99</v>
      </c>
      <c r="B5" s="145">
        <v>0</v>
      </c>
      <c r="C5" s="145"/>
      <c r="D5" s="145">
        <v>46610</v>
      </c>
    </row>
    <row r="6" spans="1:4" ht="15.75" x14ac:dyDescent="0.25">
      <c r="A6" s="206" t="s">
        <v>279</v>
      </c>
      <c r="B6" s="145">
        <v>0</v>
      </c>
      <c r="C6" s="145"/>
      <c r="D6" s="145">
        <v>0</v>
      </c>
    </row>
    <row r="7" spans="1:4" ht="15.75" x14ac:dyDescent="0.25">
      <c r="A7" s="206" t="s">
        <v>100</v>
      </c>
      <c r="B7" s="145">
        <v>977705</v>
      </c>
      <c r="C7" s="145"/>
      <c r="D7" s="145">
        <v>2472501</v>
      </c>
    </row>
    <row r="8" spans="1:4" ht="15.75" x14ac:dyDescent="0.25">
      <c r="A8" s="206" t="s">
        <v>207</v>
      </c>
      <c r="B8" s="145">
        <v>629277</v>
      </c>
      <c r="C8" s="145"/>
      <c r="D8" s="145">
        <v>141600</v>
      </c>
    </row>
    <row r="9" spans="1:4" ht="15.75" x14ac:dyDescent="0.25">
      <c r="A9" s="206" t="s">
        <v>301</v>
      </c>
      <c r="B9" s="145">
        <v>1347119</v>
      </c>
      <c r="C9" s="145"/>
      <c r="D9" s="145">
        <v>713424</v>
      </c>
    </row>
    <row r="10" spans="1:4" ht="15.75" x14ac:dyDescent="0.25">
      <c r="A10" s="206" t="s">
        <v>254</v>
      </c>
      <c r="B10" s="145">
        <v>246251</v>
      </c>
      <c r="C10" s="145"/>
      <c r="D10" s="145">
        <v>20760</v>
      </c>
    </row>
    <row r="11" spans="1:4" ht="15.75" x14ac:dyDescent="0.25">
      <c r="A11" s="206" t="s">
        <v>265</v>
      </c>
      <c r="B11" s="145">
        <v>75756</v>
      </c>
      <c r="C11" s="145"/>
      <c r="D11" s="145">
        <v>56800</v>
      </c>
    </row>
    <row r="12" spans="1:4" ht="15.75" x14ac:dyDescent="0.25">
      <c r="A12" s="206"/>
      <c r="B12" s="145"/>
      <c r="C12" s="145"/>
      <c r="D12" s="145"/>
    </row>
    <row r="13" spans="1:4" ht="15.75" x14ac:dyDescent="0.25">
      <c r="A13" s="206"/>
      <c r="B13" s="145"/>
      <c r="C13" s="145"/>
      <c r="D13" s="145"/>
    </row>
    <row r="14" spans="1:4" ht="15.75" x14ac:dyDescent="0.25">
      <c r="A14" s="206" t="s">
        <v>270</v>
      </c>
      <c r="B14" s="145">
        <f>SUM(B2:B13)</f>
        <v>4630187</v>
      </c>
      <c r="C14" s="145"/>
      <c r="D14" s="145">
        <f>SUM(D2:D13)</f>
        <v>4945446</v>
      </c>
    </row>
    <row r="15" spans="1:4" ht="15.75" x14ac:dyDescent="0.25">
      <c r="A15" s="206"/>
      <c r="B15" s="145"/>
      <c r="C15" s="145"/>
      <c r="D15" s="1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494" t="s">
        <v>197</v>
      </c>
      <c r="B7" s="494"/>
      <c r="C7" s="494"/>
      <c r="D7" s="494"/>
      <c r="E7" s="494"/>
      <c r="F7" s="494"/>
      <c r="G7" s="494"/>
    </row>
    <row r="8" spans="1:7" ht="15.75" x14ac:dyDescent="0.25">
      <c r="A8" s="505" t="s">
        <v>331</v>
      </c>
      <c r="B8" s="505"/>
      <c r="C8" s="505"/>
      <c r="D8" s="505"/>
      <c r="E8" s="505"/>
      <c r="F8" s="505"/>
      <c r="G8" s="505"/>
    </row>
    <row r="9" spans="1:7" ht="15.75" x14ac:dyDescent="0.25">
      <c r="A9" s="506" t="s">
        <v>332</v>
      </c>
      <c r="B9" s="506"/>
      <c r="C9" s="506"/>
      <c r="D9" s="506"/>
      <c r="E9" s="506"/>
      <c r="F9" s="506"/>
      <c r="G9" s="506"/>
    </row>
    <row r="10" spans="1:7" ht="15.75" x14ac:dyDescent="0.25">
      <c r="A10" s="506" t="s">
        <v>333</v>
      </c>
      <c r="B10" s="506"/>
      <c r="C10" s="506"/>
      <c r="D10" s="506"/>
      <c r="E10" s="506"/>
      <c r="F10" s="506"/>
      <c r="G10" s="506"/>
    </row>
    <row r="11" spans="1:7" ht="15.75" x14ac:dyDescent="0.25">
      <c r="B11" s="495"/>
      <c r="C11" s="495"/>
      <c r="D11" s="495"/>
      <c r="E11" s="495"/>
      <c r="F11" s="495"/>
    </row>
    <row r="12" spans="1:7" ht="15.75" x14ac:dyDescent="0.25">
      <c r="A12" s="39"/>
      <c r="B12" s="262" t="s">
        <v>54</v>
      </c>
      <c r="C12" s="246"/>
      <c r="D12" s="263">
        <v>2022</v>
      </c>
      <c r="E12" s="263"/>
      <c r="F12" s="263">
        <v>2021</v>
      </c>
    </row>
    <row r="13" spans="1:7" x14ac:dyDescent="0.25">
      <c r="A13" s="39"/>
      <c r="B13" s="43"/>
      <c r="C13" s="248"/>
      <c r="D13" s="264"/>
      <c r="E13" s="264"/>
      <c r="F13" s="264"/>
    </row>
    <row r="14" spans="1:7" x14ac:dyDescent="0.25">
      <c r="A14" s="39"/>
      <c r="B14" s="261" t="s">
        <v>310</v>
      </c>
      <c r="C14" s="248"/>
      <c r="D14" s="265">
        <v>24639928</v>
      </c>
      <c r="E14" s="23"/>
      <c r="F14" s="265">
        <v>49050268</v>
      </c>
      <c r="G14" s="114"/>
    </row>
    <row r="15" spans="1:7" x14ac:dyDescent="0.25">
      <c r="A15" s="39"/>
      <c r="B15" s="261" t="s">
        <v>311</v>
      </c>
      <c r="C15" s="248"/>
      <c r="D15" s="266">
        <v>46792499.939999998</v>
      </c>
      <c r="E15" s="23"/>
      <c r="F15" s="266">
        <v>15014519</v>
      </c>
      <c r="G15" s="114"/>
    </row>
    <row r="16" spans="1:7" x14ac:dyDescent="0.25">
      <c r="A16" s="39"/>
      <c r="B16" s="267" t="s">
        <v>303</v>
      </c>
      <c r="C16" s="246"/>
      <c r="D16" s="268">
        <f>SUM(D14:D15)</f>
        <v>71432427.939999998</v>
      </c>
      <c r="E16" s="269"/>
      <c r="F16" s="268">
        <v>64064787</v>
      </c>
      <c r="G16" s="114"/>
    </row>
    <row r="17" spans="1:7" x14ac:dyDescent="0.25">
      <c r="A17" s="39"/>
      <c r="B17" s="246" t="s">
        <v>153</v>
      </c>
      <c r="C17" s="246"/>
      <c r="D17" s="270"/>
      <c r="E17" s="23"/>
      <c r="F17" s="270"/>
      <c r="G17" s="114"/>
    </row>
    <row r="18" spans="1:7" x14ac:dyDescent="0.25">
      <c r="A18" s="39"/>
      <c r="B18" s="246" t="s">
        <v>338</v>
      </c>
      <c r="C18" s="246"/>
      <c r="D18" s="271"/>
      <c r="E18" s="258"/>
      <c r="F18" s="271"/>
      <c r="G18" s="272"/>
    </row>
    <row r="19" spans="1:7" x14ac:dyDescent="0.25">
      <c r="A19" s="39"/>
      <c r="B19" s="246" t="s">
        <v>281</v>
      </c>
      <c r="C19" s="246"/>
      <c r="D19" s="270">
        <v>37744543.039999999</v>
      </c>
      <c r="E19" s="23"/>
      <c r="F19" s="270">
        <v>32137276</v>
      </c>
      <c r="G19" s="273"/>
    </row>
    <row r="20" spans="1:7" x14ac:dyDescent="0.25">
      <c r="A20" s="39"/>
      <c r="B20" s="246" t="s">
        <v>282</v>
      </c>
      <c r="C20" s="246"/>
      <c r="D20" s="274">
        <v>75000</v>
      </c>
      <c r="E20" s="275"/>
      <c r="F20" s="274">
        <v>107988</v>
      </c>
      <c r="G20" s="272"/>
    </row>
    <row r="21" spans="1:7" x14ac:dyDescent="0.25">
      <c r="A21" s="39"/>
      <c r="B21" s="246" t="s">
        <v>287</v>
      </c>
      <c r="C21" s="246"/>
      <c r="D21" s="253">
        <v>21109270.539999999</v>
      </c>
      <c r="E21" s="275"/>
      <c r="F21" s="253">
        <v>11077290</v>
      </c>
      <c r="G21" s="272"/>
    </row>
    <row r="22" spans="1:7" x14ac:dyDescent="0.25">
      <c r="A22" s="39"/>
      <c r="B22" s="246" t="s">
        <v>300</v>
      </c>
      <c r="C22" s="246"/>
      <c r="D22" s="253">
        <v>1049701.92</v>
      </c>
      <c r="E22" s="275"/>
      <c r="F22" s="253">
        <v>5576964</v>
      </c>
      <c r="G22" s="272"/>
    </row>
    <row r="23" spans="1:7" x14ac:dyDescent="0.25">
      <c r="A23" s="39"/>
      <c r="B23" s="246" t="s">
        <v>288</v>
      </c>
      <c r="C23" s="246"/>
      <c r="D23" s="274">
        <v>7328241.5899999999</v>
      </c>
      <c r="E23" s="275"/>
      <c r="F23" s="274">
        <v>2589877</v>
      </c>
      <c r="G23" s="273"/>
    </row>
    <row r="24" spans="1:7" x14ac:dyDescent="0.25">
      <c r="A24" s="39"/>
      <c r="B24" s="246" t="s">
        <v>302</v>
      </c>
      <c r="C24" s="246"/>
      <c r="D24" s="266">
        <v>0</v>
      </c>
      <c r="E24" s="23"/>
      <c r="F24" s="266"/>
    </row>
    <row r="25" spans="1:7" ht="15.75" thickBot="1" x14ac:dyDescent="0.3">
      <c r="A25" s="39"/>
      <c r="B25" s="276" t="s">
        <v>334</v>
      </c>
      <c r="C25" s="246"/>
      <c r="D25" s="277">
        <f>SUM(D19:D24)</f>
        <v>67306757.090000004</v>
      </c>
      <c r="E25" s="269"/>
      <c r="F25" s="277">
        <v>51489395</v>
      </c>
      <c r="G25" s="82"/>
    </row>
    <row r="26" spans="1:7" ht="15.75" thickTop="1" x14ac:dyDescent="0.25">
      <c r="A26" s="39"/>
      <c r="B26" s="246"/>
      <c r="C26" s="246"/>
      <c r="D26" s="265"/>
      <c r="E26" s="23"/>
      <c r="F26" s="265"/>
    </row>
    <row r="27" spans="1:7" ht="15.75" thickBot="1" x14ac:dyDescent="0.3">
      <c r="A27" s="39"/>
      <c r="B27" s="276" t="s">
        <v>304</v>
      </c>
      <c r="C27" s="246"/>
      <c r="D27" s="249">
        <f>D16-D25</f>
        <v>4125670.849999994</v>
      </c>
      <c r="E27" s="269"/>
      <c r="F27" s="249">
        <v>12575392</v>
      </c>
    </row>
    <row r="28" spans="1:7" ht="15.75" thickTop="1" x14ac:dyDescent="0.25">
      <c r="A28" s="39"/>
      <c r="B28" s="503" t="s">
        <v>330</v>
      </c>
      <c r="C28" s="246"/>
      <c r="D28" s="23"/>
      <c r="E28" s="23"/>
      <c r="F28" s="23"/>
    </row>
    <row r="29" spans="1:7" ht="35.25" customHeight="1" x14ac:dyDescent="0.25">
      <c r="A29" s="39"/>
      <c r="B29" s="504"/>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502" t="s">
        <v>283</v>
      </c>
      <c r="B32" s="502"/>
      <c r="D32" s="502" t="s">
        <v>283</v>
      </c>
      <c r="E32" s="502"/>
      <c r="F32" s="502"/>
      <c r="G32" s="502"/>
    </row>
    <row r="33" spans="1:7" ht="15.75" x14ac:dyDescent="0.25">
      <c r="A33" s="499" t="s">
        <v>317</v>
      </c>
      <c r="B33" s="499"/>
      <c r="D33" s="499" t="s">
        <v>318</v>
      </c>
      <c r="E33" s="499"/>
      <c r="F33" s="499"/>
      <c r="G33" s="499"/>
    </row>
    <row r="34" spans="1:7" x14ac:dyDescent="0.25">
      <c r="A34" s="498" t="s">
        <v>335</v>
      </c>
      <c r="B34" s="498"/>
      <c r="C34" s="30"/>
      <c r="D34" s="498" t="s">
        <v>336</v>
      </c>
      <c r="E34" s="498"/>
      <c r="F34" s="498"/>
      <c r="G34" s="498"/>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501" t="s">
        <v>337</v>
      </c>
      <c r="B39" s="501"/>
      <c r="C39" s="501"/>
      <c r="D39" s="501"/>
      <c r="E39" s="501"/>
      <c r="F39" s="501"/>
      <c r="G39" s="501"/>
    </row>
    <row r="40" spans="1:7" ht="15.75" x14ac:dyDescent="0.25">
      <c r="A40" s="499" t="s">
        <v>321</v>
      </c>
      <c r="B40" s="499"/>
      <c r="C40" s="499"/>
      <c r="D40" s="499"/>
      <c r="E40" s="499"/>
      <c r="F40" s="499"/>
      <c r="G40" s="499"/>
    </row>
    <row r="41" spans="1:7" x14ac:dyDescent="0.25">
      <c r="A41" s="498" t="s">
        <v>322</v>
      </c>
      <c r="B41" s="498"/>
      <c r="C41" s="498"/>
      <c r="D41" s="498"/>
      <c r="E41" s="498"/>
      <c r="F41" s="498"/>
      <c r="G41" s="498"/>
    </row>
  </sheetData>
  <mergeCells count="15">
    <mergeCell ref="B28:B29"/>
    <mergeCell ref="A7:G7"/>
    <mergeCell ref="A8:G8"/>
    <mergeCell ref="A9:G9"/>
    <mergeCell ref="A10:G10"/>
    <mergeCell ref="B11:F11"/>
    <mergeCell ref="A39:G39"/>
    <mergeCell ref="A40:G40"/>
    <mergeCell ref="A41:G41"/>
    <mergeCell ref="A32:B32"/>
    <mergeCell ref="D32:G32"/>
    <mergeCell ref="A33:B33"/>
    <mergeCell ref="D33:G33"/>
    <mergeCell ref="A34:B34"/>
    <mergeCell ref="D34:G34"/>
  </mergeCells>
  <pageMargins left="0.7" right="0.7" top="0.75" bottom="0.75" header="0.3" footer="0.3"/>
  <pageSetup paperSize="9" scale="7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topLeftCell="A10"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494" t="s">
        <v>197</v>
      </c>
      <c r="B6" s="494"/>
      <c r="C6" s="494"/>
      <c r="D6" s="494"/>
      <c r="E6" s="494"/>
      <c r="F6" s="494"/>
      <c r="G6" s="494"/>
      <c r="H6" s="494"/>
    </row>
    <row r="7" spans="1:8" ht="15.75" x14ac:dyDescent="0.25">
      <c r="A7" s="505" t="s">
        <v>339</v>
      </c>
      <c r="B7" s="505"/>
      <c r="C7" s="505"/>
      <c r="D7" s="505"/>
      <c r="E7" s="505"/>
      <c r="F7" s="505"/>
      <c r="G7" s="505"/>
      <c r="H7" s="505"/>
    </row>
    <row r="8" spans="1:8" ht="15.75" x14ac:dyDescent="0.25">
      <c r="A8" s="505" t="s">
        <v>340</v>
      </c>
      <c r="B8" s="505"/>
      <c r="C8" s="505"/>
      <c r="D8" s="505"/>
      <c r="E8" s="505"/>
      <c r="F8" s="505"/>
      <c r="G8" s="505"/>
      <c r="H8" s="505"/>
    </row>
    <row r="9" spans="1:8" ht="15.75" x14ac:dyDescent="0.25">
      <c r="A9" s="505" t="s">
        <v>333</v>
      </c>
      <c r="B9" s="505"/>
      <c r="C9" s="505"/>
      <c r="D9" s="505"/>
      <c r="E9" s="505"/>
      <c r="F9" s="505"/>
      <c r="G9" s="505"/>
      <c r="H9" s="505"/>
    </row>
    <row r="10" spans="1:8" x14ac:dyDescent="0.25">
      <c r="B10" s="30"/>
      <c r="C10" s="40"/>
      <c r="D10" s="40"/>
      <c r="E10" s="30"/>
      <c r="F10" s="30"/>
      <c r="G10" s="30"/>
      <c r="H10" s="30"/>
    </row>
    <row r="11" spans="1:8" ht="15.75" thickBot="1" x14ac:dyDescent="0.3">
      <c r="B11" s="496"/>
      <c r="C11" s="496"/>
      <c r="D11" s="496"/>
      <c r="E11" s="279">
        <v>2022</v>
      </c>
      <c r="F11" s="260"/>
      <c r="G11" s="279">
        <v>2021</v>
      </c>
      <c r="H11" s="30"/>
    </row>
    <row r="12" spans="1:8" ht="43.5" customHeight="1" thickTop="1" x14ac:dyDescent="0.25">
      <c r="B12" s="519" t="s">
        <v>175</v>
      </c>
      <c r="C12" s="519"/>
      <c r="D12" s="280"/>
      <c r="E12" s="281"/>
      <c r="F12" s="250"/>
      <c r="G12" s="250"/>
      <c r="H12" s="30"/>
    </row>
    <row r="13" spans="1:8" x14ac:dyDescent="0.25">
      <c r="B13" s="511" t="s">
        <v>341</v>
      </c>
      <c r="C13" s="511"/>
      <c r="D13" s="246"/>
      <c r="E13" s="271">
        <v>71432427.939999998</v>
      </c>
      <c r="F13" s="258"/>
      <c r="G13" s="271">
        <v>131507064</v>
      </c>
      <c r="H13" s="30"/>
    </row>
    <row r="14" spans="1:8" x14ac:dyDescent="0.25">
      <c r="B14" s="496"/>
      <c r="C14" s="496"/>
      <c r="D14" s="246"/>
      <c r="E14" s="271"/>
      <c r="F14" s="258"/>
      <c r="G14" s="271"/>
      <c r="H14" s="30"/>
    </row>
    <row r="15" spans="1:8" x14ac:dyDescent="0.25">
      <c r="B15" s="510" t="s">
        <v>177</v>
      </c>
      <c r="C15" s="510"/>
      <c r="D15" s="246"/>
      <c r="E15" s="271">
        <v>-33647591.140000001</v>
      </c>
      <c r="F15" s="258"/>
      <c r="G15" s="271">
        <v>-68206483</v>
      </c>
      <c r="H15" s="135"/>
    </row>
    <row r="16" spans="1:8" x14ac:dyDescent="0.25">
      <c r="B16" s="510" t="s">
        <v>178</v>
      </c>
      <c r="C16" s="510"/>
      <c r="D16" s="246"/>
      <c r="E16" s="271">
        <v>-4096951.9</v>
      </c>
      <c r="F16" s="258"/>
      <c r="G16" s="271">
        <v>-7689427</v>
      </c>
      <c r="H16" s="55"/>
    </row>
    <row r="17" spans="2:8" x14ac:dyDescent="0.25">
      <c r="B17" s="510" t="s">
        <v>179</v>
      </c>
      <c r="C17" s="510"/>
      <c r="D17" s="246"/>
      <c r="E17" s="271">
        <v>-28747623.52</v>
      </c>
      <c r="F17" s="258"/>
      <c r="G17" s="271">
        <v>-41850103</v>
      </c>
      <c r="H17" s="30"/>
    </row>
    <row r="18" spans="2:8" x14ac:dyDescent="0.25">
      <c r="B18" s="517" t="s">
        <v>342</v>
      </c>
      <c r="C18" s="517"/>
      <c r="D18" s="246"/>
      <c r="E18" s="271">
        <v>-6229813.0700000003</v>
      </c>
      <c r="F18" s="258"/>
      <c r="G18" s="271"/>
      <c r="H18" s="30"/>
    </row>
    <row r="19" spans="2:8" x14ac:dyDescent="0.25">
      <c r="B19" s="510" t="s">
        <v>180</v>
      </c>
      <c r="C19" s="510"/>
      <c r="D19" s="246"/>
      <c r="E19" s="282">
        <v>-75000</v>
      </c>
      <c r="F19" s="258"/>
      <c r="G19" s="282">
        <v>0</v>
      </c>
      <c r="H19" s="81"/>
    </row>
    <row r="20" spans="2:8" ht="34.5" customHeight="1" thickBot="1" x14ac:dyDescent="0.3">
      <c r="B20" s="518" t="s">
        <v>181</v>
      </c>
      <c r="C20" s="518"/>
      <c r="D20" s="246"/>
      <c r="E20" s="277">
        <f>SUM(E13:E19)</f>
        <v>-1364551.6900000013</v>
      </c>
      <c r="F20" s="258"/>
      <c r="G20" s="277">
        <f>SUM(G13:G19)</f>
        <v>13761051</v>
      </c>
      <c r="H20" s="45"/>
    </row>
    <row r="21" spans="2:8" ht="15.75" thickTop="1" x14ac:dyDescent="0.25">
      <c r="B21" s="496" t="s">
        <v>153</v>
      </c>
      <c r="C21" s="496"/>
      <c r="D21" s="246"/>
      <c r="E21" s="270"/>
      <c r="F21" s="23"/>
      <c r="G21" s="23"/>
      <c r="H21" s="30"/>
    </row>
    <row r="22" spans="2:8" x14ac:dyDescent="0.25">
      <c r="B22" s="510" t="s">
        <v>182</v>
      </c>
      <c r="C22" s="510"/>
      <c r="D22" s="246"/>
      <c r="E22" s="271">
        <v>-4166277.17</v>
      </c>
      <c r="F22" s="258"/>
      <c r="G22" s="271">
        <v>-2200458</v>
      </c>
      <c r="H22" s="30"/>
    </row>
    <row r="23" spans="2:8" ht="37.5" customHeight="1" x14ac:dyDescent="0.25">
      <c r="B23" s="510" t="s">
        <v>183</v>
      </c>
      <c r="C23" s="510"/>
      <c r="D23" s="246"/>
      <c r="E23" s="282">
        <v>0</v>
      </c>
      <c r="F23" s="258"/>
      <c r="G23" s="282">
        <v>1157970</v>
      </c>
      <c r="H23" s="30"/>
    </row>
    <row r="24" spans="2:8" ht="27.75" customHeight="1" thickBot="1" x14ac:dyDescent="0.3">
      <c r="B24" s="516" t="s">
        <v>184</v>
      </c>
      <c r="C24" s="516"/>
      <c r="D24" s="246"/>
      <c r="E24" s="277">
        <f>SUM(E22:E23)</f>
        <v>-4166277.17</v>
      </c>
      <c r="F24" s="258"/>
      <c r="G24" s="277">
        <f>SUM(G22:G23)</f>
        <v>-1042488</v>
      </c>
      <c r="H24" s="30"/>
    </row>
    <row r="25" spans="2:8" ht="15.75" thickTop="1" x14ac:dyDescent="0.25">
      <c r="B25" s="509"/>
      <c r="C25" s="509"/>
      <c r="D25" s="283"/>
      <c r="E25" s="284"/>
      <c r="F25" s="285"/>
      <c r="G25" s="285"/>
      <c r="H25" s="55"/>
    </row>
    <row r="26" spans="2:8" x14ac:dyDescent="0.25">
      <c r="B26" s="510" t="s">
        <v>185</v>
      </c>
      <c r="C26" s="510"/>
      <c r="D26" s="246"/>
      <c r="E26" s="271">
        <f>+E24+E20</f>
        <v>-5530828.8600000013</v>
      </c>
      <c r="F26" s="258"/>
      <c r="G26" s="271">
        <v>12718563</v>
      </c>
      <c r="H26" s="30"/>
    </row>
    <row r="27" spans="2:8" x14ac:dyDescent="0.25">
      <c r="B27" s="510" t="s">
        <v>186</v>
      </c>
      <c r="C27" s="510"/>
      <c r="D27" s="246"/>
      <c r="E27" s="266">
        <v>23817890</v>
      </c>
      <c r="F27" s="258"/>
      <c r="G27" s="266">
        <v>11099327</v>
      </c>
      <c r="H27" s="45"/>
    </row>
    <row r="28" spans="2:8" ht="37.5" customHeight="1" thickBot="1" x14ac:dyDescent="0.3">
      <c r="B28" s="511" t="s">
        <v>187</v>
      </c>
      <c r="C28" s="511"/>
      <c r="D28" s="246"/>
      <c r="E28" s="249">
        <f>+E26+E27</f>
        <v>18287061.140000001</v>
      </c>
      <c r="F28" s="286"/>
      <c r="G28" s="249">
        <f>+G26+G27</f>
        <v>23817890</v>
      </c>
      <c r="H28" s="45"/>
    </row>
    <row r="29" spans="2:8" ht="15.75" thickTop="1" x14ac:dyDescent="0.25">
      <c r="B29" s="512" t="s">
        <v>343</v>
      </c>
      <c r="C29" s="513"/>
      <c r="D29" s="30"/>
      <c r="E29" s="45"/>
      <c r="F29" s="44"/>
      <c r="G29" s="30"/>
      <c r="H29" s="45"/>
    </row>
    <row r="30" spans="2:8" x14ac:dyDescent="0.25">
      <c r="B30" s="514"/>
      <c r="C30" s="515"/>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502" t="s">
        <v>337</v>
      </c>
      <c r="B33" s="502"/>
      <c r="C33" s="502"/>
      <c r="D33" s="88"/>
      <c r="E33" s="489" t="s">
        <v>344</v>
      </c>
      <c r="F33" s="489"/>
      <c r="G33" s="489"/>
      <c r="H33" s="489"/>
    </row>
    <row r="34" spans="1:8" ht="15.75" x14ac:dyDescent="0.25">
      <c r="A34" s="507" t="s">
        <v>317</v>
      </c>
      <c r="B34" s="507"/>
      <c r="C34" s="507"/>
      <c r="D34" s="507"/>
      <c r="E34" s="507" t="s">
        <v>345</v>
      </c>
      <c r="F34" s="507"/>
      <c r="G34" s="507"/>
      <c r="H34" s="507"/>
    </row>
    <row r="35" spans="1:8" x14ac:dyDescent="0.25">
      <c r="A35" s="508" t="s">
        <v>335</v>
      </c>
      <c r="B35" s="508"/>
      <c r="C35" s="508"/>
      <c r="D35" s="508"/>
      <c r="E35" s="508" t="s">
        <v>346</v>
      </c>
      <c r="F35" s="508"/>
      <c r="G35" s="508"/>
      <c r="H35" s="508"/>
    </row>
    <row r="36" spans="1:8" ht="15.75" x14ac:dyDescent="0.25">
      <c r="B36" s="30"/>
      <c r="C36" s="74"/>
      <c r="D36" s="74"/>
      <c r="E36" s="55"/>
      <c r="F36" s="55"/>
      <c r="G36" s="30"/>
      <c r="H36" s="30"/>
    </row>
    <row r="37" spans="1:8" ht="15.75" x14ac:dyDescent="0.25">
      <c r="B37" s="30"/>
      <c r="C37" s="88"/>
      <c r="E37" s="55"/>
      <c r="F37" s="55"/>
      <c r="G37" s="30"/>
      <c r="H37" s="30"/>
    </row>
    <row r="38" spans="1:8" x14ac:dyDescent="0.25">
      <c r="B38" s="30"/>
      <c r="C38" s="30"/>
      <c r="D38" s="30"/>
      <c r="E38" s="30"/>
      <c r="F38" s="30"/>
      <c r="G38" s="30"/>
      <c r="H38" s="30"/>
    </row>
    <row r="39" spans="1:8" x14ac:dyDescent="0.25">
      <c r="A39" s="502" t="s">
        <v>347</v>
      </c>
      <c r="B39" s="502"/>
      <c r="C39" s="502"/>
      <c r="D39" s="502"/>
      <c r="E39" s="502"/>
      <c r="F39" s="502"/>
      <c r="G39" s="502"/>
      <c r="H39" s="502"/>
    </row>
    <row r="40" spans="1:8" ht="15.75" x14ac:dyDescent="0.25">
      <c r="A40" s="507" t="s">
        <v>348</v>
      </c>
      <c r="B40" s="507"/>
      <c r="C40" s="507"/>
      <c r="D40" s="507"/>
      <c r="E40" s="507"/>
      <c r="F40" s="507"/>
      <c r="G40" s="507"/>
      <c r="H40" s="507"/>
    </row>
    <row r="41" spans="1:8" x14ac:dyDescent="0.25">
      <c r="A41" s="508" t="s">
        <v>322</v>
      </c>
      <c r="B41" s="508"/>
      <c r="C41" s="508"/>
      <c r="D41" s="508"/>
      <c r="E41" s="508"/>
      <c r="F41" s="508"/>
      <c r="G41" s="508"/>
      <c r="H41" s="508"/>
    </row>
  </sheetData>
  <mergeCells count="32">
    <mergeCell ref="B12:C12"/>
    <mergeCell ref="A6:H6"/>
    <mergeCell ref="A7:H7"/>
    <mergeCell ref="A8:H8"/>
    <mergeCell ref="A9:H9"/>
    <mergeCell ref="B11:D11"/>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30"/>
    <mergeCell ref="A40:H40"/>
    <mergeCell ref="A41:H41"/>
    <mergeCell ref="E33:H33"/>
    <mergeCell ref="A34:D34"/>
    <mergeCell ref="E34:H34"/>
    <mergeCell ref="A35:D35"/>
    <mergeCell ref="E35:H35"/>
    <mergeCell ref="A39:H39"/>
    <mergeCell ref="A33:C33"/>
  </mergeCells>
  <pageMargins left="0.25" right="0.25" top="0.75" bottom="0.75" header="0.3" footer="0.3"/>
  <pageSetup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48"/>
  <sheetViews>
    <sheetView topLeftCell="A4" workbookViewId="0">
      <selection activeCell="H28" sqref="H28"/>
    </sheetView>
  </sheetViews>
  <sheetFormatPr baseColWidth="10" defaultColWidth="11.42578125" defaultRowHeight="15" x14ac:dyDescent="0.25"/>
  <cols>
    <col min="1" max="1" width="3" customWidth="1"/>
    <col min="2" max="2" width="50.7109375" customWidth="1"/>
    <col min="3" max="3" width="2.7109375" customWidth="1"/>
    <col min="4" max="4" width="21.140625" style="85" customWidth="1"/>
    <col min="5" max="5" width="2.28515625" style="85"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494" t="s">
        <v>197</v>
      </c>
      <c r="B7" s="494"/>
      <c r="C7" s="494"/>
      <c r="D7" s="494"/>
      <c r="E7" s="494"/>
      <c r="F7" s="494"/>
      <c r="G7" s="494"/>
    </row>
    <row r="8" spans="1:18" ht="15.75" x14ac:dyDescent="0.25">
      <c r="A8" s="505" t="s">
        <v>331</v>
      </c>
      <c r="B8" s="505"/>
      <c r="C8" s="505"/>
      <c r="D8" s="505"/>
      <c r="E8" s="505"/>
      <c r="F8" s="505"/>
      <c r="G8" s="505"/>
    </row>
    <row r="9" spans="1:18" ht="15.75" x14ac:dyDescent="0.25">
      <c r="A9" s="506" t="s">
        <v>364</v>
      </c>
      <c r="B9" s="506"/>
      <c r="C9" s="506"/>
      <c r="D9" s="506"/>
      <c r="E9" s="506"/>
      <c r="F9" s="506"/>
      <c r="G9" s="506"/>
      <c r="J9" s="111"/>
      <c r="M9" s="495"/>
      <c r="N9" s="495"/>
      <c r="O9" s="495"/>
      <c r="P9" s="495"/>
      <c r="Q9" s="495"/>
      <c r="R9" s="495"/>
    </row>
    <row r="10" spans="1:18" ht="15.75" x14ac:dyDescent="0.25">
      <c r="A10" s="506" t="s">
        <v>333</v>
      </c>
      <c r="B10" s="506"/>
      <c r="C10" s="506"/>
      <c r="D10" s="506"/>
      <c r="E10" s="506"/>
      <c r="F10" s="506"/>
      <c r="G10" s="506"/>
      <c r="J10" s="111"/>
      <c r="M10" s="495"/>
      <c r="N10" s="495"/>
      <c r="O10" s="495"/>
      <c r="P10" s="495"/>
      <c r="Q10" s="495"/>
      <c r="R10" s="495"/>
    </row>
    <row r="11" spans="1:18" ht="15.75" x14ac:dyDescent="0.25">
      <c r="B11" s="495"/>
      <c r="C11" s="495"/>
      <c r="D11" s="495"/>
      <c r="E11" s="495"/>
      <c r="F11" s="495"/>
      <c r="J11" s="111"/>
      <c r="M11" s="495"/>
      <c r="N11" s="495"/>
      <c r="O11" s="495"/>
      <c r="P11" s="495"/>
      <c r="Q11" s="495"/>
      <c r="R11" s="495"/>
    </row>
    <row r="12" spans="1:18" ht="15.75" x14ac:dyDescent="0.25">
      <c r="A12" s="39"/>
      <c r="B12" s="356" t="s">
        <v>373</v>
      </c>
      <c r="C12" s="246"/>
      <c r="D12" s="263">
        <v>2022</v>
      </c>
      <c r="E12" s="263"/>
      <c r="F12" s="263">
        <v>2021</v>
      </c>
    </row>
    <row r="13" spans="1:18" ht="8.1" customHeight="1" x14ac:dyDescent="0.25">
      <c r="A13" s="39"/>
      <c r="B13" s="43"/>
      <c r="C13" s="248"/>
      <c r="D13" s="264"/>
      <c r="E13" s="264"/>
      <c r="F13" s="264"/>
    </row>
    <row r="14" spans="1:18" x14ac:dyDescent="0.25">
      <c r="A14" s="39"/>
      <c r="B14" s="318" t="s">
        <v>374</v>
      </c>
      <c r="C14" s="248"/>
      <c r="D14" s="265">
        <v>45361984.759999998</v>
      </c>
      <c r="E14" s="256"/>
      <c r="F14" s="265">
        <v>30985037</v>
      </c>
      <c r="G14" s="114"/>
      <c r="J14" s="111"/>
    </row>
    <row r="15" spans="1:18" x14ac:dyDescent="0.25">
      <c r="A15" s="39"/>
      <c r="B15" s="318" t="s">
        <v>311</v>
      </c>
      <c r="C15" s="248"/>
      <c r="D15" s="266">
        <v>97999999.879999995</v>
      </c>
      <c r="E15" s="256"/>
      <c r="F15" s="266">
        <v>100522027</v>
      </c>
      <c r="G15" s="140"/>
      <c r="J15" s="111"/>
    </row>
    <row r="16" spans="1:18" x14ac:dyDescent="0.25">
      <c r="A16" s="39"/>
      <c r="B16" s="349" t="s">
        <v>303</v>
      </c>
      <c r="C16" s="246"/>
      <c r="D16" s="268">
        <f>SUM(D14:D15)</f>
        <v>143361984.63999999</v>
      </c>
      <c r="E16" s="322"/>
      <c r="F16" s="268">
        <f>+F14+F15</f>
        <v>131507064</v>
      </c>
      <c r="G16" s="140"/>
      <c r="J16" s="166"/>
    </row>
    <row r="17" spans="1:10" ht="8.1" customHeight="1" x14ac:dyDescent="0.25">
      <c r="A17" s="39"/>
      <c r="B17" s="246" t="s">
        <v>153</v>
      </c>
      <c r="C17" s="246"/>
      <c r="D17" s="270"/>
      <c r="E17" s="23"/>
      <c r="F17" s="270"/>
      <c r="G17" s="140"/>
    </row>
    <row r="18" spans="1:10" x14ac:dyDescent="0.25">
      <c r="A18" s="39"/>
      <c r="B18" s="246" t="s">
        <v>338</v>
      </c>
      <c r="C18" s="246"/>
      <c r="D18" s="271"/>
      <c r="E18" s="258"/>
      <c r="F18" s="271"/>
      <c r="G18" s="142"/>
    </row>
    <row r="19" spans="1:10" x14ac:dyDescent="0.25">
      <c r="A19" s="39"/>
      <c r="B19" s="246" t="s">
        <v>281</v>
      </c>
      <c r="C19" s="246"/>
      <c r="D19" s="270">
        <v>85362512.060000002</v>
      </c>
      <c r="E19" s="23"/>
      <c r="F19" s="270">
        <v>75895910</v>
      </c>
      <c r="G19" s="141"/>
      <c r="J19" s="111"/>
    </row>
    <row r="20" spans="1:10" x14ac:dyDescent="0.25">
      <c r="A20" s="39"/>
      <c r="B20" s="246" t="s">
        <v>282</v>
      </c>
      <c r="C20" s="246"/>
      <c r="D20" s="274">
        <v>75000</v>
      </c>
      <c r="E20" s="275"/>
      <c r="F20" s="274">
        <v>108288</v>
      </c>
      <c r="G20" s="142"/>
      <c r="H20" s="166"/>
      <c r="J20" s="111"/>
    </row>
    <row r="21" spans="1:10" x14ac:dyDescent="0.25">
      <c r="A21" s="39"/>
      <c r="B21" s="246" t="s">
        <v>287</v>
      </c>
      <c r="C21" s="246"/>
      <c r="D21" s="253">
        <v>63296426.780000001</v>
      </c>
      <c r="E21" s="323"/>
      <c r="F21" s="253">
        <v>29250946</v>
      </c>
      <c r="G21" s="142"/>
      <c r="I21" s="111"/>
      <c r="J21" s="111"/>
    </row>
    <row r="22" spans="1:10" x14ac:dyDescent="0.25">
      <c r="A22" s="39"/>
      <c r="B22" s="246" t="s">
        <v>300</v>
      </c>
      <c r="C22" s="246"/>
      <c r="D22" s="253">
        <v>1998640.09</v>
      </c>
      <c r="E22" s="323"/>
      <c r="F22" s="253">
        <v>2227040</v>
      </c>
      <c r="G22" s="142"/>
      <c r="I22" s="111"/>
    </row>
    <row r="23" spans="1:10" x14ac:dyDescent="0.25">
      <c r="A23" s="39"/>
      <c r="B23" s="246" t="s">
        <v>288</v>
      </c>
      <c r="C23" s="246"/>
      <c r="D23" s="274">
        <v>0</v>
      </c>
      <c r="E23" s="275"/>
      <c r="F23" s="274">
        <v>12490869</v>
      </c>
      <c r="G23" s="141"/>
      <c r="I23" s="111"/>
    </row>
    <row r="24" spans="1:10" x14ac:dyDescent="0.25">
      <c r="A24" s="39"/>
      <c r="B24" s="246" t="s">
        <v>302</v>
      </c>
      <c r="C24" s="246"/>
      <c r="D24" s="266">
        <v>0</v>
      </c>
      <c r="E24" s="256"/>
      <c r="F24" s="266"/>
      <c r="G24" s="109"/>
    </row>
    <row r="25" spans="1:10" ht="15.75" thickBot="1" x14ac:dyDescent="0.3">
      <c r="A25" s="39"/>
      <c r="B25" s="276" t="s">
        <v>334</v>
      </c>
      <c r="C25" s="246"/>
      <c r="D25" s="277">
        <f>SUM(D19:D24)</f>
        <v>150732578.93000001</v>
      </c>
      <c r="E25" s="277">
        <f t="shared" ref="E25:F25" si="0">SUM(E19:E24)</f>
        <v>0</v>
      </c>
      <c r="F25" s="277">
        <f t="shared" si="0"/>
        <v>119973053</v>
      </c>
      <c r="G25" s="82"/>
      <c r="H25" s="82"/>
    </row>
    <row r="26" spans="1:10" ht="8.1" customHeight="1" thickTop="1" x14ac:dyDescent="0.25">
      <c r="A26" s="39"/>
      <c r="B26" s="246"/>
      <c r="C26" s="246"/>
      <c r="D26" s="265"/>
      <c r="E26" s="256"/>
      <c r="F26" s="265"/>
    </row>
    <row r="27" spans="1:10" ht="15.75" thickBot="1" x14ac:dyDescent="0.3">
      <c r="A27" s="39"/>
      <c r="B27" s="276" t="s">
        <v>304</v>
      </c>
      <c r="C27" s="246"/>
      <c r="D27" s="249">
        <f>D16-D25</f>
        <v>-7370594.2900000215</v>
      </c>
      <c r="E27" s="249">
        <f t="shared" ref="E27:F27" si="1">E16-E25</f>
        <v>0</v>
      </c>
      <c r="F27" s="249">
        <f t="shared" si="1"/>
        <v>11534011</v>
      </c>
      <c r="H27" s="324"/>
    </row>
    <row r="28" spans="1:10" ht="15.75" thickTop="1" x14ac:dyDescent="0.25">
      <c r="A28" s="39"/>
      <c r="B28" s="503" t="s">
        <v>343</v>
      </c>
      <c r="C28" s="246"/>
      <c r="D28" s="23"/>
      <c r="E28" s="256"/>
      <c r="F28" s="23"/>
    </row>
    <row r="29" spans="1:10" ht="21" customHeight="1" x14ac:dyDescent="0.25">
      <c r="A29" s="39"/>
      <c r="B29" s="520"/>
      <c r="C29" s="30"/>
      <c r="D29" s="3"/>
      <c r="E29" s="22"/>
      <c r="F29" s="45"/>
    </row>
    <row r="30" spans="1:10" x14ac:dyDescent="0.25">
      <c r="A30" s="39"/>
      <c r="B30" s="67"/>
      <c r="C30" s="30"/>
      <c r="D30" s="3"/>
      <c r="E30" s="22"/>
      <c r="F30" s="45"/>
    </row>
    <row r="31" spans="1:10" x14ac:dyDescent="0.25">
      <c r="A31" s="39"/>
      <c r="B31" s="67"/>
      <c r="C31" s="30"/>
      <c r="D31" s="3"/>
      <c r="E31" s="22"/>
      <c r="F31" s="45"/>
    </row>
    <row r="32" spans="1:10" x14ac:dyDescent="0.25">
      <c r="A32" s="502" t="s">
        <v>283</v>
      </c>
      <c r="B32" s="502"/>
      <c r="D32" s="521" t="s">
        <v>283</v>
      </c>
      <c r="E32" s="521"/>
      <c r="F32" s="521"/>
      <c r="G32" s="521"/>
      <c r="H32" s="30"/>
    </row>
    <row r="33" spans="1:9" ht="15.75" x14ac:dyDescent="0.25">
      <c r="A33" s="499" t="s">
        <v>317</v>
      </c>
      <c r="B33" s="499"/>
      <c r="D33" s="499" t="s">
        <v>318</v>
      </c>
      <c r="E33" s="499"/>
      <c r="F33" s="499"/>
      <c r="G33" s="499"/>
      <c r="H33" s="30"/>
    </row>
    <row r="34" spans="1:9" ht="15" customHeight="1" x14ac:dyDescent="0.25">
      <c r="A34" s="498" t="s">
        <v>335</v>
      </c>
      <c r="B34" s="498"/>
      <c r="C34" s="30"/>
      <c r="D34" s="498" t="s">
        <v>336</v>
      </c>
      <c r="E34" s="498"/>
      <c r="F34" s="498"/>
      <c r="G34" s="498"/>
      <c r="H34" s="30"/>
    </row>
    <row r="35" spans="1:9" x14ac:dyDescent="0.25">
      <c r="A35" s="39"/>
      <c r="B35" s="30"/>
      <c r="C35" s="30"/>
      <c r="D35" s="30"/>
      <c r="E35" s="55"/>
      <c r="F35" s="55"/>
      <c r="G35" s="55"/>
      <c r="H35" s="30"/>
    </row>
    <row r="36" spans="1:9" ht="15.75" x14ac:dyDescent="0.25">
      <c r="A36" s="39"/>
      <c r="B36" s="30"/>
      <c r="C36" s="74"/>
      <c r="D36" s="74"/>
      <c r="E36" s="74"/>
      <c r="F36" s="55"/>
      <c r="G36" s="55"/>
      <c r="H36" s="30"/>
      <c r="I36" s="30"/>
    </row>
    <row r="37" spans="1:9" ht="15.75" x14ac:dyDescent="0.25">
      <c r="A37" s="39"/>
      <c r="B37" s="30"/>
      <c r="C37" s="74"/>
      <c r="D37" s="74"/>
      <c r="E37" s="74"/>
      <c r="F37" s="55"/>
      <c r="G37" s="55"/>
      <c r="H37" s="30"/>
      <c r="I37" s="30"/>
    </row>
    <row r="38" spans="1:9" ht="15.75" x14ac:dyDescent="0.25">
      <c r="A38" s="39"/>
      <c r="B38" s="30"/>
      <c r="C38" s="74"/>
      <c r="D38" s="74"/>
      <c r="E38" s="74"/>
      <c r="F38" s="55"/>
      <c r="G38" s="55"/>
      <c r="H38" s="30"/>
      <c r="I38" s="30"/>
    </row>
    <row r="39" spans="1:9" ht="15.75" customHeight="1" x14ac:dyDescent="0.25">
      <c r="A39" s="501" t="s">
        <v>337</v>
      </c>
      <c r="B39" s="501"/>
      <c r="C39" s="501"/>
      <c r="D39" s="501"/>
      <c r="E39" s="501"/>
      <c r="F39" s="501"/>
      <c r="G39" s="501"/>
      <c r="H39" s="30"/>
    </row>
    <row r="40" spans="1:9" ht="15.75" x14ac:dyDescent="0.25">
      <c r="A40" s="499" t="s">
        <v>321</v>
      </c>
      <c r="B40" s="499"/>
      <c r="C40" s="499"/>
      <c r="D40" s="499"/>
      <c r="E40" s="499"/>
      <c r="F40" s="499"/>
      <c r="G40" s="499"/>
      <c r="H40" s="30"/>
      <c r="I40" s="30"/>
    </row>
    <row r="41" spans="1:9" x14ac:dyDescent="0.25">
      <c r="A41" s="498" t="s">
        <v>322</v>
      </c>
      <c r="B41" s="498"/>
      <c r="C41" s="498"/>
      <c r="D41" s="498"/>
      <c r="E41" s="498"/>
      <c r="F41" s="498"/>
      <c r="G41" s="498"/>
    </row>
    <row r="45" spans="1:9" ht="15.75" x14ac:dyDescent="0.25">
      <c r="A45" s="74"/>
      <c r="B45" s="30"/>
      <c r="D45" s="74"/>
      <c r="E45" s="30"/>
      <c r="F45" s="45"/>
    </row>
    <row r="46" spans="1:9" x14ac:dyDescent="0.25">
      <c r="A46" s="39"/>
      <c r="B46" s="30"/>
      <c r="D46" s="39"/>
      <c r="E46" s="30"/>
    </row>
    <row r="47" spans="1:9" ht="15.75" x14ac:dyDescent="0.25">
      <c r="A47" s="74"/>
      <c r="B47" s="30"/>
      <c r="D47" s="74"/>
      <c r="E47" s="30"/>
    </row>
    <row r="48" spans="1:9" ht="15.75" x14ac:dyDescent="0.25">
      <c r="A48" s="88"/>
      <c r="B48" s="30"/>
      <c r="D48" s="88"/>
      <c r="E48" s="30"/>
    </row>
  </sheetData>
  <mergeCells count="18">
    <mergeCell ref="A33:B33"/>
    <mergeCell ref="D33:G33"/>
    <mergeCell ref="B28:B29"/>
    <mergeCell ref="A32:B32"/>
    <mergeCell ref="D32:G32"/>
    <mergeCell ref="A7:G7"/>
    <mergeCell ref="A8:G8"/>
    <mergeCell ref="A9:G9"/>
    <mergeCell ref="B11:F11"/>
    <mergeCell ref="M11:R11"/>
    <mergeCell ref="M9:R9"/>
    <mergeCell ref="A10:G10"/>
    <mergeCell ref="M10:R10"/>
    <mergeCell ref="A34:B34"/>
    <mergeCell ref="D34:G34"/>
    <mergeCell ref="A39:G39"/>
    <mergeCell ref="A40:G40"/>
    <mergeCell ref="A41:G41"/>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F45"/>
  <sheetViews>
    <sheetView topLeftCell="A13" workbookViewId="0">
      <selection activeCell="F32" sqref="F32"/>
    </sheetView>
  </sheetViews>
  <sheetFormatPr baseColWidth="10" defaultRowHeight="15" x14ac:dyDescent="0.25"/>
  <cols>
    <col min="1" max="1" width="56.7109375" customWidth="1"/>
    <col min="2" max="2" width="14.85546875" customWidth="1"/>
    <col min="4" max="4" width="14.85546875" customWidth="1"/>
    <col min="5" max="5" width="19.7109375" customWidth="1"/>
    <col min="6" max="6" width="22.7109375" customWidth="1"/>
  </cols>
  <sheetData>
    <row r="1" spans="1:6" ht="15.75" x14ac:dyDescent="0.25">
      <c r="A1" s="287"/>
      <c r="B1" s="287"/>
      <c r="C1" s="287"/>
      <c r="D1" s="287"/>
      <c r="E1" s="287"/>
      <c r="F1" s="287"/>
    </row>
    <row r="2" spans="1:6" ht="15.75" x14ac:dyDescent="0.25">
      <c r="A2" s="287"/>
      <c r="B2" s="287"/>
      <c r="C2" s="287"/>
      <c r="D2" s="287"/>
      <c r="E2" s="287"/>
      <c r="F2" s="287"/>
    </row>
    <row r="3" spans="1:6" ht="15.75" x14ac:dyDescent="0.25">
      <c r="A3" s="287"/>
      <c r="B3" s="287"/>
      <c r="C3" s="287"/>
      <c r="D3" s="287"/>
      <c r="E3" s="287"/>
      <c r="F3" s="287"/>
    </row>
    <row r="4" spans="1:6" ht="15.75" x14ac:dyDescent="0.25">
      <c r="A4" s="287"/>
      <c r="B4" s="287"/>
      <c r="C4" s="287"/>
      <c r="D4" s="287"/>
      <c r="E4" s="287"/>
      <c r="F4" s="287"/>
    </row>
    <row r="5" spans="1:6" ht="15.75" x14ac:dyDescent="0.25">
      <c r="A5" s="288"/>
      <c r="B5" s="287"/>
      <c r="C5" s="287"/>
      <c r="D5" s="287"/>
      <c r="E5" s="287"/>
      <c r="F5" s="287"/>
    </row>
    <row r="6" spans="1:6" ht="15.75" x14ac:dyDescent="0.25">
      <c r="A6" s="288"/>
      <c r="B6" s="287"/>
      <c r="C6" s="287"/>
      <c r="D6" s="287"/>
      <c r="E6" s="287"/>
      <c r="F6" s="287"/>
    </row>
    <row r="7" spans="1:6" ht="15.75" x14ac:dyDescent="0.25">
      <c r="A7" s="288"/>
      <c r="B7" s="287"/>
      <c r="C7" s="287"/>
      <c r="D7" s="287"/>
      <c r="E7" s="287"/>
      <c r="F7" s="287"/>
    </row>
    <row r="8" spans="1:6" ht="15.75" x14ac:dyDescent="0.25">
      <c r="A8" s="288"/>
      <c r="B8" s="287"/>
      <c r="C8" s="287"/>
      <c r="D8" s="287"/>
      <c r="E8" s="287"/>
      <c r="F8" s="287"/>
    </row>
    <row r="9" spans="1:6" ht="20.25" x14ac:dyDescent="0.25">
      <c r="A9" s="523" t="s">
        <v>197</v>
      </c>
      <c r="B9" s="523"/>
      <c r="C9" s="523"/>
      <c r="D9" s="523"/>
      <c r="E9" s="523"/>
      <c r="F9" s="523"/>
    </row>
    <row r="10" spans="1:6" ht="15.75" x14ac:dyDescent="0.25">
      <c r="A10" s="524" t="s">
        <v>349</v>
      </c>
      <c r="B10" s="524"/>
      <c r="C10" s="524"/>
      <c r="D10" s="524"/>
      <c r="E10" s="524"/>
      <c r="F10" s="524"/>
    </row>
    <row r="11" spans="1:6" ht="15.75" x14ac:dyDescent="0.25">
      <c r="A11" s="524" t="s">
        <v>363</v>
      </c>
      <c r="B11" s="524"/>
      <c r="C11" s="524"/>
      <c r="D11" s="524"/>
      <c r="E11" s="524"/>
      <c r="F11" s="524"/>
    </row>
    <row r="12" spans="1:6" ht="15.75" x14ac:dyDescent="0.25">
      <c r="A12" s="505" t="s">
        <v>350</v>
      </c>
      <c r="B12" s="505"/>
      <c r="C12" s="505"/>
      <c r="D12" s="505"/>
      <c r="E12" s="505"/>
      <c r="F12" s="505"/>
    </row>
    <row r="13" spans="1:6" ht="20.25" x14ac:dyDescent="0.25">
      <c r="A13" s="287"/>
      <c r="B13" s="289"/>
      <c r="C13" s="289"/>
      <c r="D13" s="289"/>
      <c r="E13" s="289"/>
      <c r="F13" s="289"/>
    </row>
    <row r="14" spans="1:6" ht="20.25" x14ac:dyDescent="0.25">
      <c r="A14" s="290"/>
      <c r="B14" s="290"/>
      <c r="C14" s="290"/>
      <c r="D14" s="290"/>
      <c r="E14" s="290"/>
      <c r="F14" s="290"/>
    </row>
    <row r="15" spans="1:6" ht="15.75" x14ac:dyDescent="0.25">
      <c r="A15" s="291"/>
      <c r="B15" s="291"/>
      <c r="C15" s="292"/>
      <c r="D15" s="291"/>
      <c r="E15" s="291"/>
      <c r="F15" s="287"/>
    </row>
    <row r="16" spans="1:6" ht="15.75" x14ac:dyDescent="0.25">
      <c r="A16" s="291"/>
      <c r="B16" s="291"/>
      <c r="C16" s="292"/>
      <c r="D16" s="291"/>
      <c r="E16" s="291"/>
      <c r="F16" s="293"/>
    </row>
    <row r="17" spans="1:6" ht="63" x14ac:dyDescent="0.25">
      <c r="A17" s="294"/>
      <c r="B17" s="295" t="s">
        <v>171</v>
      </c>
      <c r="C17" s="295" t="s">
        <v>351</v>
      </c>
      <c r="D17" s="295" t="s">
        <v>352</v>
      </c>
      <c r="E17" s="295" t="s">
        <v>172</v>
      </c>
      <c r="F17" s="295" t="s">
        <v>173</v>
      </c>
    </row>
    <row r="18" spans="1:6" ht="15.75" x14ac:dyDescent="0.25">
      <c r="A18" s="291"/>
      <c r="B18" s="296"/>
      <c r="C18" s="292"/>
      <c r="D18" s="287"/>
      <c r="E18" s="296"/>
      <c r="F18" s="296"/>
    </row>
    <row r="19" spans="1:6" ht="63" x14ac:dyDescent="0.25">
      <c r="A19" s="297" t="s">
        <v>294</v>
      </c>
      <c r="B19" s="298">
        <v>156228</v>
      </c>
      <c r="C19" s="299"/>
      <c r="D19" s="299"/>
      <c r="E19" s="298">
        <v>72453470</v>
      </c>
      <c r="F19" s="298">
        <f>SUM(B19:E19)</f>
        <v>72609698</v>
      </c>
    </row>
    <row r="20" spans="1:6" ht="15.75" x14ac:dyDescent="0.25">
      <c r="A20" s="300" t="s">
        <v>353</v>
      </c>
      <c r="B20" s="296"/>
      <c r="C20" s="301"/>
      <c r="D20" s="291"/>
      <c r="E20" s="291"/>
      <c r="F20" s="302"/>
    </row>
    <row r="21" spans="1:6" ht="15.75" x14ac:dyDescent="0.25">
      <c r="A21" s="300" t="s">
        <v>354</v>
      </c>
      <c r="B21" s="296"/>
      <c r="C21" s="296"/>
      <c r="D21" s="291"/>
      <c r="E21" s="298"/>
      <c r="F21" s="298"/>
    </row>
    <row r="22" spans="1:6" ht="31.5" x14ac:dyDescent="0.25">
      <c r="A22" s="303" t="s">
        <v>355</v>
      </c>
      <c r="B22" s="298"/>
      <c r="C22" s="296"/>
      <c r="D22" s="291"/>
      <c r="E22" s="298"/>
      <c r="F22" s="298">
        <f>SUM(B22:E22)</f>
        <v>0</v>
      </c>
    </row>
    <row r="23" spans="1:6" ht="15.75" x14ac:dyDescent="0.25">
      <c r="A23" s="303" t="s">
        <v>51</v>
      </c>
      <c r="B23" s="304"/>
      <c r="C23" s="304"/>
      <c r="D23" s="304"/>
      <c r="E23" s="298">
        <v>11534011</v>
      </c>
      <c r="F23" s="305">
        <f>B23+C23+D23+E23</f>
        <v>11534011</v>
      </c>
    </row>
    <row r="24" spans="1:6" ht="47.25" x14ac:dyDescent="0.25">
      <c r="A24" s="297" t="s">
        <v>356</v>
      </c>
      <c r="B24" s="306">
        <f>SUM(B19:B23)</f>
        <v>156228</v>
      </c>
      <c r="C24" s="306"/>
      <c r="D24" s="306"/>
      <c r="E24" s="306">
        <f>+E19+E23</f>
        <v>83987481</v>
      </c>
      <c r="F24" s="306">
        <f>SUM(F19:F23)</f>
        <v>84143709</v>
      </c>
    </row>
    <row r="25" spans="1:6" ht="15.75" x14ac:dyDescent="0.25">
      <c r="A25" s="297" t="s">
        <v>357</v>
      </c>
      <c r="B25" s="307">
        <v>156228</v>
      </c>
      <c r="C25" s="307"/>
      <c r="D25" s="307"/>
      <c r="E25" s="307">
        <v>83987481</v>
      </c>
      <c r="F25" s="307">
        <f>B25+E25</f>
        <v>84143709</v>
      </c>
    </row>
    <row r="26" spans="1:6" ht="15.75" x14ac:dyDescent="0.25">
      <c r="A26" s="303" t="s">
        <v>353</v>
      </c>
      <c r="B26" s="298"/>
      <c r="C26" s="301"/>
      <c r="D26" s="301"/>
      <c r="E26" s="301"/>
      <c r="F26" s="302"/>
    </row>
    <row r="27" spans="1:6" ht="15.75" x14ac:dyDescent="0.25">
      <c r="A27" s="303" t="s">
        <v>354</v>
      </c>
      <c r="B27" s="301"/>
      <c r="C27" s="301"/>
      <c r="D27" s="301"/>
      <c r="E27" s="301"/>
      <c r="F27" s="302"/>
    </row>
    <row r="28" spans="1:6" ht="15.75" x14ac:dyDescent="0.25">
      <c r="A28" s="303" t="s">
        <v>358</v>
      </c>
      <c r="B28" s="301"/>
      <c r="C28" s="301"/>
      <c r="D28" s="301"/>
      <c r="E28" s="301"/>
      <c r="F28" s="302"/>
    </row>
    <row r="29" spans="1:6" ht="15.75" x14ac:dyDescent="0.25">
      <c r="A29" s="303" t="s">
        <v>355</v>
      </c>
      <c r="B29" s="301"/>
      <c r="C29" s="301"/>
      <c r="D29" s="301"/>
      <c r="E29" s="298">
        <v>3162515.29</v>
      </c>
      <c r="F29" s="298">
        <f>+E29</f>
        <v>3162515.29</v>
      </c>
    </row>
    <row r="30" spans="1:6" ht="15.75" x14ac:dyDescent="0.25">
      <c r="A30" s="303" t="s">
        <v>51</v>
      </c>
      <c r="B30" s="301"/>
      <c r="C30" s="308"/>
      <c r="D30" s="301"/>
      <c r="E30" s="298">
        <v>-7370594.29</v>
      </c>
      <c r="F30" s="298">
        <f>SUM(B30:E30)</f>
        <v>-7370594.29</v>
      </c>
    </row>
    <row r="31" spans="1:6" ht="16.5" thickBot="1" x14ac:dyDescent="0.3">
      <c r="A31" s="297" t="s">
        <v>359</v>
      </c>
      <c r="B31" s="309">
        <f>+B24</f>
        <v>156228</v>
      </c>
      <c r="C31" s="310"/>
      <c r="D31" s="310"/>
      <c r="E31" s="309">
        <f>SUM(E25:E30)</f>
        <v>79779402</v>
      </c>
      <c r="F31" s="309">
        <f>SUM(F25:F30)</f>
        <v>79935630</v>
      </c>
    </row>
    <row r="32" spans="1:6" ht="15.75" x14ac:dyDescent="0.25">
      <c r="A32" s="525" t="s">
        <v>330</v>
      </c>
      <c r="B32" s="299"/>
      <c r="C32" s="299"/>
      <c r="D32" s="299"/>
      <c r="E32" s="299"/>
      <c r="F32" s="299"/>
    </row>
    <row r="33" spans="1:6" ht="15.75" x14ac:dyDescent="0.25">
      <c r="A33" s="525"/>
      <c r="B33" s="311"/>
      <c r="C33" s="311"/>
      <c r="D33" s="311"/>
      <c r="E33" s="311"/>
      <c r="F33" s="311"/>
    </row>
    <row r="34" spans="1:6" ht="15.75" x14ac:dyDescent="0.25">
      <c r="A34" s="288"/>
      <c r="B34" s="287"/>
      <c r="C34" s="287"/>
      <c r="D34" s="287"/>
      <c r="E34" s="287"/>
      <c r="F34" s="287"/>
    </row>
    <row r="35" spans="1:6" ht="15.75" x14ac:dyDescent="0.25">
      <c r="A35" s="312"/>
      <c r="B35" s="287"/>
      <c r="C35" s="287"/>
      <c r="D35" s="287"/>
      <c r="E35" s="287"/>
      <c r="F35" s="287"/>
    </row>
    <row r="36" spans="1:6" ht="15.75" x14ac:dyDescent="0.25">
      <c r="A36" s="313"/>
      <c r="B36" s="287"/>
      <c r="C36" s="287"/>
      <c r="D36" s="505" t="s">
        <v>360</v>
      </c>
      <c r="E36" s="505"/>
      <c r="F36" s="505"/>
    </row>
    <row r="37" spans="1:6" ht="15.75" x14ac:dyDescent="0.25">
      <c r="A37" s="278" t="s">
        <v>317</v>
      </c>
      <c r="B37" s="287"/>
      <c r="C37" s="287"/>
      <c r="D37" s="505" t="s">
        <v>318</v>
      </c>
      <c r="E37" s="505"/>
      <c r="F37" s="505"/>
    </row>
    <row r="38" spans="1:6" ht="15.75" x14ac:dyDescent="0.25">
      <c r="A38" s="278" t="s">
        <v>335</v>
      </c>
      <c r="B38" s="287"/>
      <c r="C38" s="287"/>
      <c r="D38" s="505" t="s">
        <v>361</v>
      </c>
      <c r="E38" s="505"/>
      <c r="F38" s="505"/>
    </row>
    <row r="39" spans="1:6" ht="15.75" x14ac:dyDescent="0.25">
      <c r="A39" s="314"/>
      <c r="B39" s="287"/>
      <c r="C39" s="287"/>
      <c r="D39" s="522"/>
      <c r="E39" s="522"/>
      <c r="F39" s="522"/>
    </row>
    <row r="40" spans="1:6" ht="15.75" x14ac:dyDescent="0.25">
      <c r="A40" s="287"/>
      <c r="B40" s="287"/>
      <c r="C40" s="287"/>
      <c r="D40" s="287"/>
      <c r="E40" s="287"/>
      <c r="F40" s="287"/>
    </row>
    <row r="41" spans="1:6" ht="15.75" x14ac:dyDescent="0.25">
      <c r="A41" s="505" t="s">
        <v>360</v>
      </c>
      <c r="B41" s="505"/>
      <c r="C41" s="505"/>
      <c r="D41" s="505"/>
      <c r="E41" s="505"/>
      <c r="F41" s="505"/>
    </row>
    <row r="42" spans="1:6" ht="15.75" x14ac:dyDescent="0.25">
      <c r="A42" s="505" t="s">
        <v>362</v>
      </c>
      <c r="B42" s="505"/>
      <c r="C42" s="505"/>
      <c r="D42" s="505"/>
      <c r="E42" s="505"/>
      <c r="F42" s="505"/>
    </row>
    <row r="43" spans="1:6" ht="15.75" x14ac:dyDescent="0.25">
      <c r="A43" s="505" t="s">
        <v>322</v>
      </c>
      <c r="B43" s="505"/>
      <c r="C43" s="505"/>
      <c r="D43" s="505"/>
      <c r="E43" s="505"/>
      <c r="F43" s="505"/>
    </row>
    <row r="44" spans="1:6" ht="15.75" x14ac:dyDescent="0.25">
      <c r="A44" s="287"/>
      <c r="B44" s="287"/>
      <c r="C44" s="287"/>
      <c r="D44" s="287"/>
      <c r="E44" s="287"/>
      <c r="F44" s="287"/>
    </row>
    <row r="45" spans="1:6" ht="15.75" x14ac:dyDescent="0.25">
      <c r="A45" s="314"/>
      <c r="B45" s="287"/>
      <c r="C45" s="287"/>
      <c r="D45" s="522"/>
      <c r="E45" s="522"/>
      <c r="F45" s="522"/>
    </row>
  </sheetData>
  <mergeCells count="13">
    <mergeCell ref="D36:F36"/>
    <mergeCell ref="A9:F9"/>
    <mergeCell ref="A10:F10"/>
    <mergeCell ref="A11:F11"/>
    <mergeCell ref="A12:F12"/>
    <mergeCell ref="A32:A33"/>
    <mergeCell ref="D45:F45"/>
    <mergeCell ref="D37:F37"/>
    <mergeCell ref="D38:F38"/>
    <mergeCell ref="D39:F39"/>
    <mergeCell ref="A41:F41"/>
    <mergeCell ref="A42:F42"/>
    <mergeCell ref="A43:F43"/>
  </mergeCells>
  <pageMargins left="0.25" right="0.25" top="0.75" bottom="0.75" header="0.3" footer="0.3"/>
  <pageSetup scale="72"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opLeftCell="B16" workbookViewId="0">
      <selection activeCell="J26" sqref="J2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2.85546875" customWidth="1"/>
    <col min="7" max="7" width="23.28515625" customWidth="1"/>
    <col min="8" max="8" width="11.42578125" customWidth="1"/>
    <col min="9" max="9" width="14.140625" bestFit="1"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494" t="s">
        <v>197</v>
      </c>
      <c r="B6" s="494"/>
      <c r="C6" s="494"/>
      <c r="D6" s="494"/>
      <c r="E6" s="494"/>
      <c r="F6" s="494"/>
      <c r="G6" s="494"/>
      <c r="H6" s="494"/>
      <c r="I6" s="325"/>
    </row>
    <row r="7" spans="1:18" ht="15.75" x14ac:dyDescent="0.25">
      <c r="A7" s="505" t="s">
        <v>339</v>
      </c>
      <c r="B7" s="505"/>
      <c r="C7" s="505"/>
      <c r="D7" s="505"/>
      <c r="E7" s="505"/>
      <c r="F7" s="505"/>
      <c r="G7" s="505"/>
      <c r="H7" s="505"/>
      <c r="I7" s="326"/>
    </row>
    <row r="8" spans="1:18" ht="15.75" x14ac:dyDescent="0.25">
      <c r="A8" s="505" t="s">
        <v>365</v>
      </c>
      <c r="B8" s="505"/>
      <c r="C8" s="505"/>
      <c r="D8" s="505"/>
      <c r="E8" s="505"/>
      <c r="F8" s="505"/>
      <c r="G8" s="505"/>
      <c r="H8" s="505"/>
      <c r="I8" s="326"/>
      <c r="M8" s="495"/>
      <c r="N8" s="495"/>
      <c r="O8" s="495"/>
      <c r="P8" s="495"/>
      <c r="Q8" s="495"/>
      <c r="R8" s="495"/>
    </row>
    <row r="9" spans="1:18" ht="15.75" x14ac:dyDescent="0.25">
      <c r="A9" s="505" t="s">
        <v>333</v>
      </c>
      <c r="B9" s="505"/>
      <c r="C9" s="505"/>
      <c r="D9" s="505"/>
      <c r="E9" s="505"/>
      <c r="F9" s="505"/>
      <c r="G9" s="505"/>
      <c r="H9" s="505"/>
      <c r="I9" s="326"/>
      <c r="M9" s="495"/>
      <c r="N9" s="495"/>
      <c r="O9" s="495"/>
      <c r="P9" s="495"/>
      <c r="Q9" s="495"/>
      <c r="R9" s="495"/>
    </row>
    <row r="10" spans="1:18" ht="15" customHeight="1" x14ac:dyDescent="0.25">
      <c r="B10" s="30"/>
      <c r="C10" s="40"/>
      <c r="D10" s="40"/>
      <c r="E10" s="30"/>
      <c r="F10" s="30"/>
      <c r="G10" s="30"/>
      <c r="H10" s="30"/>
      <c r="M10" s="495"/>
      <c r="N10" s="495"/>
      <c r="O10" s="495"/>
      <c r="P10" s="495"/>
      <c r="Q10" s="495"/>
      <c r="R10" s="495"/>
    </row>
    <row r="11" spans="1:18" ht="15" customHeight="1" thickBot="1" x14ac:dyDescent="0.3">
      <c r="B11" s="528"/>
      <c r="C11" s="528"/>
      <c r="D11" s="528"/>
      <c r="E11" s="279">
        <v>2022</v>
      </c>
      <c r="F11" s="317"/>
      <c r="G11" s="279">
        <v>2021</v>
      </c>
      <c r="H11" s="30"/>
    </row>
    <row r="12" spans="1:18" ht="27.75" customHeight="1" thickTop="1" x14ac:dyDescent="0.25">
      <c r="B12" s="519" t="s">
        <v>175</v>
      </c>
      <c r="C12" s="519"/>
      <c r="D12" s="280"/>
      <c r="E12" s="281"/>
      <c r="F12" s="250"/>
      <c r="G12" s="250"/>
      <c r="H12" s="30"/>
    </row>
    <row r="13" spans="1:18" ht="36" customHeight="1" x14ac:dyDescent="0.25">
      <c r="B13" s="511" t="s">
        <v>341</v>
      </c>
      <c r="C13" s="511"/>
      <c r="D13" s="246"/>
      <c r="E13" s="271">
        <v>143361984.63999999</v>
      </c>
      <c r="F13" s="258"/>
      <c r="G13" s="271">
        <v>131507064</v>
      </c>
      <c r="H13" s="30"/>
      <c r="M13" s="111"/>
    </row>
    <row r="14" spans="1:18" ht="8.1" customHeight="1" x14ac:dyDescent="0.25">
      <c r="B14" s="496"/>
      <c r="C14" s="496"/>
      <c r="D14" s="246"/>
      <c r="E14" s="271"/>
      <c r="F14" s="258"/>
      <c r="G14" s="271"/>
      <c r="H14" s="30"/>
      <c r="M14" s="111"/>
    </row>
    <row r="15" spans="1:18" ht="23.25" customHeight="1" x14ac:dyDescent="0.25">
      <c r="B15" s="510" t="s">
        <v>177</v>
      </c>
      <c r="C15" s="510"/>
      <c r="D15" s="246"/>
      <c r="E15" s="271">
        <v>-76712361.219999999</v>
      </c>
      <c r="F15" s="258"/>
      <c r="G15" s="271">
        <v>-68206483</v>
      </c>
      <c r="H15" s="135"/>
      <c r="J15" s="111"/>
      <c r="M15" s="111"/>
    </row>
    <row r="16" spans="1:18" ht="30.75" customHeight="1" x14ac:dyDescent="0.25">
      <c r="B16" s="510" t="s">
        <v>178</v>
      </c>
      <c r="C16" s="510"/>
      <c r="D16" s="246"/>
      <c r="E16" s="271">
        <v>-8650150.8399999999</v>
      </c>
      <c r="F16" s="258"/>
      <c r="G16" s="271">
        <v>-7689427</v>
      </c>
      <c r="H16" s="55"/>
      <c r="J16" s="166"/>
      <c r="K16" s="111"/>
      <c r="M16" s="111"/>
    </row>
    <row r="17" spans="2:13" ht="24" customHeight="1" x14ac:dyDescent="0.25">
      <c r="B17" s="510" t="s">
        <v>179</v>
      </c>
      <c r="C17" s="510"/>
      <c r="D17" s="246"/>
      <c r="E17" s="271">
        <v>-63296426.780000001</v>
      </c>
      <c r="F17" s="258"/>
      <c r="G17" s="271">
        <v>-39534163</v>
      </c>
      <c r="H17" s="30"/>
      <c r="J17" s="111"/>
    </row>
    <row r="18" spans="2:13" ht="24" customHeight="1" x14ac:dyDescent="0.25">
      <c r="B18" s="510" t="s">
        <v>638</v>
      </c>
      <c r="C18" s="510"/>
      <c r="D18" s="246"/>
      <c r="E18" s="271">
        <v>-22017.61</v>
      </c>
      <c r="F18" s="258"/>
      <c r="G18" s="271"/>
      <c r="H18" s="30"/>
      <c r="J18" s="111"/>
    </row>
    <row r="19" spans="2:13" x14ac:dyDescent="0.25">
      <c r="B19" s="510" t="s">
        <v>639</v>
      </c>
      <c r="C19" s="510"/>
      <c r="D19" s="246"/>
      <c r="E19" s="282">
        <v>-75000</v>
      </c>
      <c r="F19" s="255"/>
      <c r="G19" s="282">
        <v>0</v>
      </c>
      <c r="H19" s="81"/>
      <c r="J19" s="82"/>
    </row>
    <row r="20" spans="2:13" ht="33" customHeight="1" thickBot="1" x14ac:dyDescent="0.3">
      <c r="B20" s="527" t="s">
        <v>181</v>
      </c>
      <c r="C20" s="527"/>
      <c r="D20" s="246"/>
      <c r="E20" s="277">
        <f>SUM(E13:E19)</f>
        <v>-5393971.8100000182</v>
      </c>
      <c r="F20" s="255"/>
      <c r="G20" s="277">
        <f>SUM(G13:G19)</f>
        <v>16076991</v>
      </c>
      <c r="H20" s="45"/>
      <c r="I20" s="469"/>
      <c r="J20" s="166"/>
      <c r="M20" s="166"/>
    </row>
    <row r="21" spans="2:13" ht="8.1" customHeight="1" thickTop="1" x14ac:dyDescent="0.25">
      <c r="B21" s="496" t="s">
        <v>153</v>
      </c>
      <c r="C21" s="496"/>
      <c r="D21" s="246"/>
      <c r="E21" s="270"/>
      <c r="F21" s="23"/>
      <c r="G21" s="23"/>
      <c r="H21" s="30"/>
      <c r="I21" s="82"/>
      <c r="J21" s="82"/>
    </row>
    <row r="22" spans="2:13" ht="27.75" customHeight="1" x14ac:dyDescent="0.25">
      <c r="B22" s="510" t="s">
        <v>182</v>
      </c>
      <c r="C22" s="510"/>
      <c r="D22" s="246"/>
      <c r="E22" s="271">
        <v>-14139600.02</v>
      </c>
      <c r="F22" s="258"/>
      <c r="G22" s="271">
        <v>-2200458</v>
      </c>
      <c r="H22" s="30"/>
    </row>
    <row r="23" spans="2:13" ht="33" customHeight="1" x14ac:dyDescent="0.25">
      <c r="B23" s="510" t="s">
        <v>183</v>
      </c>
      <c r="C23" s="510"/>
      <c r="D23" s="246"/>
      <c r="E23" s="282">
        <v>0</v>
      </c>
      <c r="F23" s="258"/>
      <c r="G23" s="282">
        <v>1157970</v>
      </c>
      <c r="H23" s="30"/>
    </row>
    <row r="24" spans="2:13" ht="30" customHeight="1" thickBot="1" x14ac:dyDescent="0.3">
      <c r="B24" s="516" t="s">
        <v>184</v>
      </c>
      <c r="C24" s="516"/>
      <c r="D24" s="246"/>
      <c r="E24" s="277">
        <f>SUM(E22:E23)</f>
        <v>-14139600.02</v>
      </c>
      <c r="F24" s="255"/>
      <c r="G24" s="277">
        <f>SUM(G22:G23)</f>
        <v>-1042488</v>
      </c>
      <c r="H24" s="30"/>
      <c r="K24" s="111"/>
    </row>
    <row r="25" spans="2:13" ht="8.1" customHeight="1" thickTop="1" x14ac:dyDescent="0.25">
      <c r="B25" s="509"/>
      <c r="C25" s="509"/>
      <c r="D25" s="283"/>
      <c r="E25" s="284"/>
      <c r="F25" s="285"/>
      <c r="G25" s="285"/>
      <c r="H25" s="55"/>
      <c r="K25" s="111"/>
    </row>
    <row r="26" spans="2:13" ht="27" customHeight="1" x14ac:dyDescent="0.25">
      <c r="B26" s="510" t="s">
        <v>185</v>
      </c>
      <c r="C26" s="510"/>
      <c r="D26" s="246"/>
      <c r="E26" s="271">
        <f>+E24+E20</f>
        <v>-19533571.830000017</v>
      </c>
      <c r="F26" s="258"/>
      <c r="G26" s="271">
        <v>12718563</v>
      </c>
      <c r="H26" s="30"/>
      <c r="K26" s="111"/>
    </row>
    <row r="27" spans="2:13" ht="30" customHeight="1" x14ac:dyDescent="0.25">
      <c r="B27" s="510" t="s">
        <v>186</v>
      </c>
      <c r="C27" s="510"/>
      <c r="D27" s="246"/>
      <c r="E27" s="266">
        <v>23817890</v>
      </c>
      <c r="F27" s="258"/>
      <c r="G27" s="266">
        <v>11099327</v>
      </c>
      <c r="H27" s="45"/>
      <c r="J27" s="111"/>
      <c r="K27" s="111"/>
      <c r="L27" s="111"/>
    </row>
    <row r="28" spans="2:13" ht="26.25" customHeight="1" thickBot="1" x14ac:dyDescent="0.3">
      <c r="B28" s="526" t="s">
        <v>187</v>
      </c>
      <c r="C28" s="526"/>
      <c r="D28" s="246"/>
      <c r="E28" s="249">
        <f>+E26+E27</f>
        <v>4284318.1699999832</v>
      </c>
      <c r="F28" s="257"/>
      <c r="G28" s="249">
        <f>+G26+G27</f>
        <v>23817890</v>
      </c>
      <c r="H28" s="45"/>
      <c r="J28" s="111"/>
      <c r="K28" s="111"/>
      <c r="L28" s="111"/>
    </row>
    <row r="29" spans="2:13" ht="26.25" customHeight="1" thickTop="1" x14ac:dyDescent="0.25">
      <c r="B29" s="327"/>
      <c r="C29" s="327"/>
      <c r="D29" s="246"/>
      <c r="E29" s="467"/>
      <c r="F29" s="257"/>
      <c r="G29" s="467"/>
      <c r="H29" s="45"/>
      <c r="J29" s="111"/>
      <c r="K29" s="111"/>
      <c r="L29" s="111"/>
    </row>
    <row r="30" spans="2:13" x14ac:dyDescent="0.25">
      <c r="B30" s="464" t="s">
        <v>343</v>
      </c>
      <c r="C30" s="468"/>
      <c r="D30" s="66"/>
      <c r="E30" s="466"/>
      <c r="F30" s="44"/>
      <c r="G30" s="30"/>
      <c r="H30" s="45"/>
      <c r="J30" s="111"/>
      <c r="K30" s="166"/>
      <c r="L30" s="166"/>
    </row>
    <row r="31" spans="2:13" x14ac:dyDescent="0.25">
      <c r="B31" s="465"/>
      <c r="C31" s="171"/>
      <c r="D31" s="30"/>
      <c r="E31" s="45"/>
      <c r="F31" s="30"/>
      <c r="G31" s="45"/>
      <c r="H31" s="30"/>
      <c r="K31" s="111"/>
      <c r="L31" s="166"/>
    </row>
    <row r="32" spans="2:13" x14ac:dyDescent="0.25">
      <c r="B32" s="30"/>
      <c r="C32" s="30"/>
      <c r="D32" s="30"/>
      <c r="E32" s="3"/>
      <c r="F32" s="4"/>
      <c r="G32" s="4"/>
      <c r="H32" s="4"/>
      <c r="K32" s="166"/>
    </row>
    <row r="33" spans="1:8" x14ac:dyDescent="0.25">
      <c r="B33" s="30"/>
      <c r="C33" s="30"/>
      <c r="D33" s="30"/>
      <c r="E33" s="3"/>
      <c r="F33" s="4"/>
      <c r="G33" s="4"/>
      <c r="H33" s="4"/>
    </row>
    <row r="34" spans="1:8" ht="15.75" x14ac:dyDescent="0.25">
      <c r="A34" s="502" t="s">
        <v>337</v>
      </c>
      <c r="B34" s="502"/>
      <c r="C34" s="502"/>
      <c r="D34" s="88"/>
      <c r="E34" s="489" t="s">
        <v>344</v>
      </c>
      <c r="F34" s="489"/>
      <c r="G34" s="489"/>
      <c r="H34" s="489"/>
    </row>
    <row r="35" spans="1:8" ht="15.75" x14ac:dyDescent="0.25">
      <c r="A35" s="507" t="s">
        <v>317</v>
      </c>
      <c r="B35" s="507"/>
      <c r="C35" s="507"/>
      <c r="D35" s="507"/>
      <c r="E35" s="507" t="s">
        <v>345</v>
      </c>
      <c r="F35" s="507"/>
      <c r="G35" s="507"/>
      <c r="H35" s="507"/>
    </row>
    <row r="36" spans="1:8" x14ac:dyDescent="0.25">
      <c r="A36" s="508" t="s">
        <v>335</v>
      </c>
      <c r="B36" s="508"/>
      <c r="C36" s="508"/>
      <c r="D36" s="508"/>
      <c r="E36" s="508" t="s">
        <v>346</v>
      </c>
      <c r="F36" s="508"/>
      <c r="G36" s="508"/>
      <c r="H36" s="508"/>
    </row>
    <row r="37" spans="1:8" ht="15.75" x14ac:dyDescent="0.25">
      <c r="B37" s="30"/>
      <c r="C37" s="74"/>
      <c r="D37" s="74"/>
      <c r="E37" s="55"/>
      <c r="F37" s="55"/>
      <c r="G37" s="30"/>
      <c r="H37" s="30"/>
    </row>
    <row r="38" spans="1:8" ht="15.75" x14ac:dyDescent="0.25">
      <c r="B38" s="30"/>
      <c r="C38" s="88"/>
      <c r="E38" s="55"/>
      <c r="F38" s="55"/>
      <c r="G38" s="30"/>
      <c r="H38" s="30"/>
    </row>
    <row r="39" spans="1:8" x14ac:dyDescent="0.25">
      <c r="B39" s="30"/>
      <c r="C39" s="30"/>
      <c r="D39" s="30"/>
      <c r="E39" s="30"/>
      <c r="F39" s="30"/>
      <c r="G39" s="30"/>
      <c r="H39" s="30"/>
    </row>
    <row r="40" spans="1:8" x14ac:dyDescent="0.25">
      <c r="A40" s="502" t="s">
        <v>347</v>
      </c>
      <c r="B40" s="502"/>
      <c r="C40" s="502"/>
      <c r="D40" s="502"/>
      <c r="E40" s="502"/>
      <c r="F40" s="502"/>
      <c r="G40" s="502"/>
      <c r="H40" s="502"/>
    </row>
    <row r="41" spans="1:8" ht="15.75" x14ac:dyDescent="0.25">
      <c r="A41" s="507" t="s">
        <v>348</v>
      </c>
      <c r="B41" s="507"/>
      <c r="C41" s="507"/>
      <c r="D41" s="507"/>
      <c r="E41" s="507"/>
      <c r="F41" s="507"/>
      <c r="G41" s="507"/>
      <c r="H41" s="507"/>
    </row>
    <row r="42" spans="1:8" ht="15.75" customHeight="1" x14ac:dyDescent="0.25">
      <c r="A42" s="508" t="s">
        <v>322</v>
      </c>
      <c r="B42" s="508"/>
      <c r="C42" s="508"/>
      <c r="D42" s="508"/>
      <c r="E42" s="508"/>
      <c r="F42" s="508"/>
      <c r="G42" s="508"/>
      <c r="H42" s="508"/>
    </row>
    <row r="43" spans="1:8" x14ac:dyDescent="0.25">
      <c r="B43" s="39"/>
      <c r="C43" s="30"/>
      <c r="E43" s="30"/>
      <c r="F43" s="30"/>
      <c r="G43" s="30"/>
      <c r="H43" s="30"/>
    </row>
    <row r="44" spans="1:8" ht="15.75" x14ac:dyDescent="0.25">
      <c r="B44" s="74"/>
      <c r="C44" s="30"/>
      <c r="D44" s="90"/>
      <c r="E44" s="30"/>
      <c r="F44" s="30"/>
      <c r="G44" s="30"/>
      <c r="H44" s="30"/>
    </row>
    <row r="45" spans="1:8" ht="15.75" x14ac:dyDescent="0.25">
      <c r="B45" s="88"/>
      <c r="C45" s="30"/>
      <c r="D45" s="88"/>
      <c r="E45" s="30"/>
      <c r="F45" s="30"/>
      <c r="G45" s="30"/>
      <c r="H45" s="30"/>
    </row>
    <row r="46" spans="1:8" x14ac:dyDescent="0.25">
      <c r="B46" s="30"/>
      <c r="C46" s="30"/>
      <c r="D46" s="30"/>
      <c r="E46" s="73"/>
      <c r="F46" s="73"/>
      <c r="G46" s="30"/>
      <c r="H46" s="30"/>
    </row>
    <row r="47" spans="1:8" x14ac:dyDescent="0.25">
      <c r="B47" s="30"/>
      <c r="C47" s="30"/>
      <c r="D47" s="30"/>
      <c r="E47" s="73"/>
      <c r="F47" s="73"/>
      <c r="G47" s="30"/>
      <c r="H47" s="30"/>
    </row>
    <row r="48" spans="1:8"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4">
    <mergeCell ref="B15:C15"/>
    <mergeCell ref="A6:H6"/>
    <mergeCell ref="A7:H7"/>
    <mergeCell ref="A8:H8"/>
    <mergeCell ref="M8:R8"/>
    <mergeCell ref="A9:H9"/>
    <mergeCell ref="M9:R9"/>
    <mergeCell ref="M10:R10"/>
    <mergeCell ref="B11:D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28:C28"/>
    <mergeCell ref="A34:C34"/>
    <mergeCell ref="E34:H34"/>
    <mergeCell ref="A35:D35"/>
    <mergeCell ref="E35:H35"/>
    <mergeCell ref="A36:D36"/>
    <mergeCell ref="E36:H36"/>
    <mergeCell ref="A40:H40"/>
    <mergeCell ref="A41:H41"/>
    <mergeCell ref="A42:H42"/>
  </mergeCells>
  <pageMargins left="0.23622047244094491" right="0.23622047244094491" top="0.15748031496062992" bottom="0.74803149606299213" header="0.31496062992125984" footer="0.31496062992125984"/>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5"/>
  <sheetViews>
    <sheetView topLeftCell="A10" workbookViewId="0">
      <selection activeCell="N24" sqref="N24"/>
    </sheetView>
  </sheetViews>
  <sheetFormatPr baseColWidth="10" defaultColWidth="11.42578125" defaultRowHeight="15" x14ac:dyDescent="0.25"/>
  <cols>
    <col min="1" max="1" width="2" customWidth="1"/>
    <col min="2" max="2" width="6.85546875" customWidth="1"/>
    <col min="3" max="3" width="2" customWidth="1"/>
    <col min="4" max="4" width="25.285156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4.140625" customWidth="1"/>
    <col min="13" max="13" width="5" customWidth="1"/>
    <col min="14" max="14" width="17" customWidth="1"/>
    <col min="17" max="17" width="13.140625" bestFit="1" customWidth="1"/>
    <col min="18" max="19" width="14.140625" bestFit="1" customWidth="1"/>
  </cols>
  <sheetData>
    <row r="7" spans="1:19" ht="21" x14ac:dyDescent="0.35">
      <c r="A7" s="529" t="s">
        <v>366</v>
      </c>
      <c r="B7" s="529"/>
      <c r="C7" s="529"/>
      <c r="D7" s="529"/>
      <c r="E7" s="529"/>
      <c r="F7" s="529"/>
      <c r="G7" s="529"/>
      <c r="H7" s="529"/>
      <c r="I7" s="529"/>
      <c r="J7" s="529"/>
      <c r="K7" s="529"/>
      <c r="L7" s="529"/>
      <c r="M7" s="529"/>
    </row>
    <row r="8" spans="1:19" ht="15.75" x14ac:dyDescent="0.25">
      <c r="A8" s="505" t="s">
        <v>367</v>
      </c>
      <c r="B8" s="505"/>
      <c r="C8" s="505"/>
      <c r="D8" s="505"/>
      <c r="E8" s="505"/>
      <c r="F8" s="505"/>
      <c r="G8" s="505"/>
      <c r="H8" s="505"/>
      <c r="I8" s="505"/>
      <c r="J8" s="505"/>
      <c r="K8" s="505"/>
      <c r="L8" s="505"/>
      <c r="M8" s="505"/>
    </row>
    <row r="9" spans="1:19" ht="15.75" x14ac:dyDescent="0.25">
      <c r="A9" s="505" t="s">
        <v>368</v>
      </c>
      <c r="B9" s="505"/>
      <c r="C9" s="505"/>
      <c r="D9" s="505"/>
      <c r="E9" s="505"/>
      <c r="F9" s="505"/>
      <c r="G9" s="505"/>
      <c r="H9" s="505"/>
      <c r="I9" s="505"/>
      <c r="J9" s="505"/>
      <c r="K9" s="505"/>
      <c r="L9" s="505"/>
      <c r="M9" s="505"/>
    </row>
    <row r="10" spans="1:19" ht="15.75" x14ac:dyDescent="0.25">
      <c r="A10" s="505" t="s">
        <v>369</v>
      </c>
      <c r="B10" s="505"/>
      <c r="C10" s="505"/>
      <c r="D10" s="505"/>
      <c r="E10" s="505"/>
      <c r="F10" s="505"/>
      <c r="G10" s="505"/>
      <c r="H10" s="505"/>
      <c r="I10" s="505"/>
      <c r="J10" s="505"/>
      <c r="K10" s="505"/>
      <c r="L10" s="505"/>
      <c r="M10" s="505"/>
    </row>
    <row r="11" spans="1:19" ht="15.75" x14ac:dyDescent="0.25">
      <c r="A11" s="505" t="s">
        <v>370</v>
      </c>
      <c r="B11" s="505"/>
      <c r="C11" s="505"/>
      <c r="D11" s="505"/>
      <c r="E11" s="505"/>
      <c r="F11" s="505"/>
      <c r="G11" s="505"/>
      <c r="H11" s="505"/>
      <c r="I11" s="505"/>
      <c r="J11" s="505"/>
      <c r="K11" s="505"/>
      <c r="L11" s="505"/>
      <c r="M11" s="505"/>
    </row>
    <row r="12" spans="1:19" x14ac:dyDescent="0.25">
      <c r="M12" s="91"/>
      <c r="N12" s="91"/>
    </row>
    <row r="13" spans="1:19" ht="42.75" x14ac:dyDescent="0.25">
      <c r="B13" s="328" t="s">
        <v>371</v>
      </c>
      <c r="C13" s="328"/>
      <c r="D13" s="328" t="s">
        <v>226</v>
      </c>
      <c r="E13" s="329"/>
      <c r="F13" s="328" t="s">
        <v>227</v>
      </c>
      <c r="G13" s="328"/>
      <c r="H13" s="328" t="s">
        <v>228</v>
      </c>
      <c r="I13" s="328"/>
      <c r="J13" s="328" t="s">
        <v>229</v>
      </c>
      <c r="K13" s="328"/>
      <c r="L13" s="328" t="s">
        <v>230</v>
      </c>
      <c r="Q13" s="111"/>
      <c r="R13" s="166"/>
    </row>
    <row r="14" spans="1:19" ht="32.25" customHeight="1" x14ac:dyDescent="0.25">
      <c r="B14" s="330">
        <v>1</v>
      </c>
      <c r="C14" s="330"/>
      <c r="D14" s="331" t="s">
        <v>231</v>
      </c>
      <c r="E14" s="331"/>
      <c r="F14" s="474">
        <f>+F15+F16</f>
        <v>141746707</v>
      </c>
      <c r="G14" s="333"/>
      <c r="H14" s="474">
        <f>+H15+H16</f>
        <v>143361984.63999999</v>
      </c>
      <c r="I14" s="333"/>
      <c r="J14" s="334">
        <f>+H14/F14</f>
        <v>1.0113955214493977</v>
      </c>
      <c r="K14" s="335"/>
      <c r="L14" s="332">
        <f>+F14-H14</f>
        <v>-1615277.6399999857</v>
      </c>
      <c r="N14" s="104"/>
      <c r="Q14" s="111"/>
    </row>
    <row r="15" spans="1:19" ht="32.25" customHeight="1" x14ac:dyDescent="0.25">
      <c r="B15" s="336"/>
      <c r="C15" s="336"/>
      <c r="D15" s="462" t="s">
        <v>636</v>
      </c>
      <c r="E15" s="337"/>
      <c r="F15" s="463">
        <v>98000000</v>
      </c>
      <c r="G15" s="333"/>
      <c r="H15" s="463">
        <v>97999999.879999995</v>
      </c>
      <c r="I15" s="333"/>
      <c r="J15" s="334">
        <f>+H15/F15</f>
        <v>0.99999999877551016</v>
      </c>
      <c r="K15" s="335"/>
      <c r="L15" s="332">
        <f>+F15-H15</f>
        <v>0.12000000476837158</v>
      </c>
      <c r="M15" s="104"/>
      <c r="R15" s="111"/>
      <c r="S15" s="338"/>
    </row>
    <row r="16" spans="1:19" ht="30" x14ac:dyDescent="0.25">
      <c r="B16" s="339">
        <v>1.5</v>
      </c>
      <c r="C16" s="339"/>
      <c r="D16" s="337" t="s">
        <v>232</v>
      </c>
      <c r="E16" s="337"/>
      <c r="F16" s="463">
        <v>43746707</v>
      </c>
      <c r="G16" s="333"/>
      <c r="H16" s="463">
        <v>45361984.759999998</v>
      </c>
      <c r="I16" s="333"/>
      <c r="J16" s="334">
        <f>+H16/F16</f>
        <v>1.0369234136868861</v>
      </c>
      <c r="K16" s="333"/>
      <c r="L16" s="332">
        <f>+F16-H16</f>
        <v>-1615277.7599999979</v>
      </c>
      <c r="M16" s="104"/>
      <c r="R16" s="111"/>
    </row>
    <row r="17" spans="1:17" x14ac:dyDescent="0.25">
      <c r="B17" s="330">
        <v>2</v>
      </c>
      <c r="C17" s="330"/>
      <c r="D17" s="331" t="s">
        <v>233</v>
      </c>
      <c r="E17" s="331"/>
      <c r="F17" s="474">
        <f>+F18+F19+F20+F22</f>
        <v>141746707</v>
      </c>
      <c r="G17" s="333"/>
      <c r="H17" s="474">
        <f>+H18+H19+H21+H20+H23</f>
        <v>150732578.93000001</v>
      </c>
      <c r="I17" s="333"/>
      <c r="J17" s="334">
        <f t="shared" ref="J17:J19" si="0">+H17/F17</f>
        <v>1.0633938672734033</v>
      </c>
      <c r="K17" s="335"/>
      <c r="L17" s="332">
        <f t="shared" ref="L17:L26" si="1">+F17-H17</f>
        <v>-8985871.9300000072</v>
      </c>
      <c r="M17" s="111"/>
    </row>
    <row r="18" spans="1:17" x14ac:dyDescent="0.25">
      <c r="B18" s="340">
        <v>2.1</v>
      </c>
      <c r="C18" s="340"/>
      <c r="D18" s="337" t="s">
        <v>234</v>
      </c>
      <c r="E18" s="337"/>
      <c r="F18" s="463">
        <v>83704854.650000006</v>
      </c>
      <c r="G18" s="333"/>
      <c r="H18" s="471">
        <v>85362512.060000002</v>
      </c>
      <c r="I18" s="333"/>
      <c r="J18" s="334">
        <f t="shared" si="0"/>
        <v>1.0198035994080781</v>
      </c>
      <c r="K18" s="335"/>
      <c r="L18" s="332">
        <f t="shared" si="1"/>
        <v>-1657657.4099999964</v>
      </c>
      <c r="M18" s="111"/>
      <c r="N18" s="4"/>
      <c r="O18" s="4"/>
      <c r="P18" s="110"/>
      <c r="Q18" s="85"/>
    </row>
    <row r="19" spans="1:17" x14ac:dyDescent="0.25">
      <c r="B19" s="340">
        <v>2.2000000000000002</v>
      </c>
      <c r="C19" s="340"/>
      <c r="D19" s="337" t="s">
        <v>235</v>
      </c>
      <c r="E19" s="337"/>
      <c r="F19" s="463">
        <v>11153421</v>
      </c>
      <c r="G19" s="333"/>
      <c r="H19" s="471">
        <v>17551036.829999998</v>
      </c>
      <c r="I19" s="333"/>
      <c r="J19" s="334">
        <f t="shared" si="0"/>
        <v>1.5736012143718057</v>
      </c>
      <c r="K19" s="335"/>
      <c r="L19" s="332">
        <f t="shared" si="1"/>
        <v>-6397615.8299999982</v>
      </c>
      <c r="M19" s="111"/>
      <c r="N19" s="4"/>
      <c r="O19" s="4"/>
      <c r="P19" s="3"/>
      <c r="Q19" s="85"/>
    </row>
    <row r="20" spans="1:17" x14ac:dyDescent="0.25">
      <c r="B20" s="340">
        <v>2.2999999999999998</v>
      </c>
      <c r="C20" s="340"/>
      <c r="D20" s="337" t="s">
        <v>236</v>
      </c>
      <c r="E20" s="337"/>
      <c r="F20" s="463">
        <v>39017889.950000003</v>
      </c>
      <c r="G20" s="333"/>
      <c r="H20" s="471">
        <v>45745389.950000003</v>
      </c>
      <c r="I20" s="333"/>
      <c r="J20" s="334">
        <f>+H20/F20</f>
        <v>1.1724209076559764</v>
      </c>
      <c r="K20" s="335"/>
      <c r="L20" s="332">
        <f>+F20-H20</f>
        <v>-6727500</v>
      </c>
      <c r="M20" s="111"/>
      <c r="N20" s="4"/>
      <c r="O20" s="4"/>
      <c r="P20" s="3"/>
      <c r="Q20" s="85"/>
    </row>
    <row r="21" spans="1:17" x14ac:dyDescent="0.25">
      <c r="B21" s="340">
        <v>2.4</v>
      </c>
      <c r="C21" s="340"/>
      <c r="D21" s="337" t="s">
        <v>637</v>
      </c>
      <c r="E21" s="337"/>
      <c r="F21" s="463">
        <v>0</v>
      </c>
      <c r="G21" s="333"/>
      <c r="H21" s="463">
        <v>75000</v>
      </c>
      <c r="I21" s="333"/>
      <c r="J21" s="341">
        <v>0</v>
      </c>
      <c r="K21" s="335"/>
      <c r="L21" s="332">
        <f t="shared" si="1"/>
        <v>-75000</v>
      </c>
      <c r="M21" s="111"/>
      <c r="N21" s="4"/>
      <c r="O21" s="4"/>
      <c r="P21" s="3"/>
      <c r="Q21" s="85"/>
    </row>
    <row r="22" spans="1:17" x14ac:dyDescent="0.25">
      <c r="B22" s="340">
        <v>2.7</v>
      </c>
      <c r="C22" s="340"/>
      <c r="D22" s="337" t="s">
        <v>237</v>
      </c>
      <c r="E22" s="337"/>
      <c r="F22" s="463">
        <v>7870541.4000000004</v>
      </c>
      <c r="G22" s="333"/>
      <c r="H22" s="463">
        <v>0</v>
      </c>
      <c r="I22" s="333"/>
      <c r="J22" s="334">
        <v>0</v>
      </c>
      <c r="K22" s="335"/>
      <c r="L22" s="332">
        <f t="shared" si="1"/>
        <v>7870541.4000000004</v>
      </c>
      <c r="M22" s="111"/>
      <c r="N22" s="4"/>
      <c r="O22" s="4"/>
      <c r="P22" s="79"/>
      <c r="Q22" s="86"/>
    </row>
    <row r="23" spans="1:17" ht="30" x14ac:dyDescent="0.25">
      <c r="B23" s="340"/>
      <c r="C23" s="340"/>
      <c r="D23" s="337" t="s">
        <v>640</v>
      </c>
      <c r="E23" s="470"/>
      <c r="F23" s="463"/>
      <c r="G23" s="472"/>
      <c r="H23" s="463">
        <v>1998640.09</v>
      </c>
      <c r="I23" s="333"/>
      <c r="J23" s="334"/>
      <c r="K23" s="335"/>
      <c r="L23" s="332"/>
      <c r="M23" s="111"/>
      <c r="N23" s="4"/>
      <c r="O23" s="4"/>
      <c r="P23" s="79"/>
      <c r="Q23" s="86"/>
    </row>
    <row r="24" spans="1:17" x14ac:dyDescent="0.25">
      <c r="B24" s="473"/>
      <c r="C24" s="340"/>
      <c r="D24" s="337" t="s">
        <v>372</v>
      </c>
      <c r="E24" s="470"/>
      <c r="F24" s="463">
        <v>0</v>
      </c>
      <c r="G24" s="472"/>
      <c r="H24" s="463"/>
      <c r="I24" s="333"/>
      <c r="J24" s="334"/>
      <c r="K24" s="335"/>
      <c r="L24" s="332"/>
      <c r="M24" s="111"/>
      <c r="N24" s="4"/>
      <c r="O24" s="4"/>
      <c r="P24" s="79"/>
      <c r="Q24" s="86"/>
    </row>
    <row r="25" spans="1:17" x14ac:dyDescent="0.25">
      <c r="B25" s="340">
        <v>2.9</v>
      </c>
      <c r="C25" s="340"/>
      <c r="D25" s="337" t="s">
        <v>238</v>
      </c>
      <c r="E25" s="337"/>
      <c r="F25" s="463">
        <v>0</v>
      </c>
      <c r="G25" s="333"/>
      <c r="H25" s="463">
        <v>0</v>
      </c>
      <c r="I25" s="333"/>
      <c r="J25" s="334">
        <v>0</v>
      </c>
      <c r="K25" s="335"/>
      <c r="L25" s="332">
        <f>+F25-H25</f>
        <v>0</v>
      </c>
      <c r="M25" s="111"/>
      <c r="N25" s="4"/>
      <c r="O25" s="4"/>
      <c r="P25" s="128"/>
      <c r="Q25" s="85"/>
    </row>
    <row r="26" spans="1:17" ht="15.75" x14ac:dyDescent="0.25">
      <c r="B26" s="99"/>
      <c r="C26" s="99"/>
      <c r="D26" s="100" t="s">
        <v>239</v>
      </c>
      <c r="E26" s="100"/>
      <c r="F26" s="463">
        <f>+F14-F17+F25</f>
        <v>0</v>
      </c>
      <c r="G26" s="333"/>
      <c r="H26" s="463">
        <f>+H14-H17</f>
        <v>-7370594.2900000215</v>
      </c>
      <c r="I26" s="333"/>
      <c r="J26" s="334">
        <v>0</v>
      </c>
      <c r="K26" s="335"/>
      <c r="L26" s="332">
        <f t="shared" si="1"/>
        <v>7370594.2900000215</v>
      </c>
      <c r="M26" s="111"/>
      <c r="N26" s="4"/>
      <c r="O26" s="4"/>
      <c r="P26" s="79"/>
      <c r="Q26" s="85"/>
    </row>
    <row r="27" spans="1:17" ht="15.75" x14ac:dyDescent="0.25">
      <c r="B27" s="99"/>
      <c r="C27" s="99"/>
      <c r="D27" s="100"/>
      <c r="E27" s="100"/>
      <c r="F27" s="332"/>
      <c r="G27" s="333"/>
      <c r="H27" s="463"/>
      <c r="I27" s="333"/>
      <c r="J27" s="334"/>
      <c r="K27" s="335"/>
      <c r="L27" s="332"/>
      <c r="M27" s="111"/>
      <c r="N27" s="4"/>
      <c r="O27" s="4"/>
      <c r="P27" s="79"/>
      <c r="Q27" s="85"/>
    </row>
    <row r="28" spans="1:17" ht="15.75" x14ac:dyDescent="0.25">
      <c r="B28" s="99"/>
      <c r="C28" s="99"/>
      <c r="D28" s="100"/>
      <c r="E28" s="100"/>
      <c r="F28" s="342"/>
      <c r="G28" s="343"/>
      <c r="H28" s="463"/>
      <c r="I28" s="343"/>
      <c r="J28" s="344"/>
      <c r="K28" s="345"/>
      <c r="L28" s="342"/>
      <c r="M28" s="111"/>
      <c r="N28" s="4"/>
      <c r="O28" s="4"/>
      <c r="P28" s="79"/>
      <c r="Q28" s="85"/>
    </row>
    <row r="29" spans="1:17" ht="15.75" x14ac:dyDescent="0.25">
      <c r="B29" s="445" t="s">
        <v>343</v>
      </c>
      <c r="C29" s="320"/>
      <c r="D29" s="320"/>
      <c r="F29" s="333"/>
      <c r="G29" s="333"/>
      <c r="H29" s="463"/>
      <c r="I29" s="333"/>
      <c r="M29" s="111"/>
    </row>
    <row r="30" spans="1:17" x14ac:dyDescent="0.25">
      <c r="H30" s="463"/>
      <c r="M30" s="217"/>
    </row>
    <row r="31" spans="1:17" x14ac:dyDescent="0.25">
      <c r="B31" s="346"/>
      <c r="C31" s="346"/>
      <c r="D31" s="346"/>
      <c r="H31" s="463"/>
      <c r="I31" s="30"/>
      <c r="J31" s="347"/>
      <c r="K31" s="347"/>
      <c r="L31" s="347"/>
      <c r="M31" s="30"/>
    </row>
    <row r="32" spans="1:17" ht="15.75" x14ac:dyDescent="0.25">
      <c r="A32" s="507" t="s">
        <v>317</v>
      </c>
      <c r="B32" s="507"/>
      <c r="C32" s="507"/>
      <c r="D32" s="507"/>
      <c r="E32" s="507"/>
      <c r="H32" s="463"/>
      <c r="I32" s="507" t="s">
        <v>345</v>
      </c>
      <c r="J32" s="507"/>
      <c r="K32" s="507"/>
      <c r="L32" s="507"/>
      <c r="M32" s="507"/>
    </row>
    <row r="33" spans="1:13" x14ac:dyDescent="0.25">
      <c r="A33" s="508" t="s">
        <v>319</v>
      </c>
      <c r="B33" s="508"/>
      <c r="C33" s="508"/>
      <c r="D33" s="508"/>
      <c r="E33" s="508"/>
      <c r="I33" s="508" t="s">
        <v>361</v>
      </c>
      <c r="J33" s="508"/>
      <c r="K33" s="508"/>
      <c r="L33" s="508"/>
      <c r="M33" s="508"/>
    </row>
    <row r="35" spans="1:13" x14ac:dyDescent="0.25">
      <c r="F35" s="346"/>
      <c r="G35" s="346"/>
      <c r="H35" s="346"/>
    </row>
    <row r="36" spans="1:13" ht="15.75" customHeight="1" x14ac:dyDescent="0.25">
      <c r="A36" s="507" t="s">
        <v>321</v>
      </c>
      <c r="B36" s="507"/>
      <c r="C36" s="507"/>
      <c r="D36" s="507"/>
      <c r="E36" s="507"/>
      <c r="F36" s="507"/>
      <c r="G36" s="507"/>
      <c r="H36" s="507"/>
      <c r="I36" s="507"/>
      <c r="J36" s="507"/>
      <c r="K36" s="507"/>
      <c r="L36" s="507"/>
      <c r="M36" s="507"/>
    </row>
    <row r="37" spans="1:13" ht="15.75" customHeight="1" x14ac:dyDescent="0.25">
      <c r="A37" s="508" t="s">
        <v>322</v>
      </c>
      <c r="B37" s="508"/>
      <c r="C37" s="508"/>
      <c r="D37" s="508"/>
      <c r="E37" s="508"/>
      <c r="F37" s="508"/>
      <c r="G37" s="508"/>
      <c r="H37" s="508"/>
      <c r="I37" s="508"/>
      <c r="J37" s="508"/>
      <c r="K37" s="508"/>
      <c r="L37" s="508"/>
      <c r="M37" s="508"/>
    </row>
    <row r="38" spans="1:13" ht="15.75" x14ac:dyDescent="0.25">
      <c r="D38" s="88"/>
      <c r="E38" s="88"/>
      <c r="H38" s="55"/>
      <c r="I38" s="55"/>
    </row>
    <row r="42" spans="1:13" ht="15.75" x14ac:dyDescent="0.25">
      <c r="B42" s="74"/>
      <c r="C42" s="74"/>
      <c r="D42" s="30"/>
      <c r="E42" s="30"/>
      <c r="H42" s="74"/>
      <c r="I42" s="74"/>
      <c r="J42" s="30"/>
      <c r="K42" s="30"/>
      <c r="L42" s="30"/>
    </row>
    <row r="43" spans="1:13" x14ac:dyDescent="0.25">
      <c r="B43" s="39"/>
      <c r="C43" s="39"/>
      <c r="D43" s="30"/>
      <c r="E43" s="30"/>
      <c r="J43" s="30"/>
      <c r="K43" s="30"/>
      <c r="L43" s="30"/>
    </row>
    <row r="44" spans="1:13" ht="15.75" x14ac:dyDescent="0.25">
      <c r="B44" s="74"/>
      <c r="C44" s="74"/>
      <c r="D44" s="30"/>
      <c r="E44" s="30"/>
      <c r="H44" s="90"/>
      <c r="I44" s="90"/>
      <c r="J44" s="30"/>
      <c r="K44" s="30"/>
      <c r="L44" s="30"/>
    </row>
    <row r="45" spans="1:13" ht="15.75" x14ac:dyDescent="0.25">
      <c r="B45" s="88"/>
      <c r="C45" s="88"/>
      <c r="D45" s="30"/>
      <c r="E45" s="30"/>
      <c r="H45" s="88"/>
      <c r="I45" s="88"/>
      <c r="J45" s="30"/>
      <c r="K45" s="30"/>
      <c r="L45" s="30"/>
    </row>
  </sheetData>
  <mergeCells count="11">
    <mergeCell ref="A33:E33"/>
    <mergeCell ref="I33:M33"/>
    <mergeCell ref="A36:M36"/>
    <mergeCell ref="A37:M37"/>
    <mergeCell ref="A7:M7"/>
    <mergeCell ref="A8:M8"/>
    <mergeCell ref="A9:M9"/>
    <mergeCell ref="A10:M10"/>
    <mergeCell ref="A11:M11"/>
    <mergeCell ref="A32:E32"/>
    <mergeCell ref="I32:M32"/>
  </mergeCells>
  <pageMargins left="0.23622047244094491" right="0.23622047244094491" top="0.15748031496062992" bottom="0.74803149606299213" header="0.31496062992125984" footer="0.31496062992125984"/>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50"/>
    </row>
    <row r="24" spans="1:10" ht="23.25" x14ac:dyDescent="0.35">
      <c r="A24" s="530" t="s">
        <v>366</v>
      </c>
      <c r="B24" s="530"/>
      <c r="C24" s="530"/>
      <c r="D24" s="530"/>
      <c r="E24" s="530"/>
      <c r="F24" s="530"/>
      <c r="G24" s="530"/>
      <c r="H24" s="530"/>
      <c r="I24" s="530"/>
      <c r="J24" s="351"/>
    </row>
    <row r="32" spans="1:10" ht="18.75" x14ac:dyDescent="0.3">
      <c r="A32" s="531" t="s">
        <v>375</v>
      </c>
      <c r="B32" s="531"/>
      <c r="C32" s="531"/>
      <c r="D32" s="531"/>
      <c r="E32" s="531"/>
      <c r="F32" s="531"/>
      <c r="G32" s="531"/>
      <c r="H32" s="531"/>
      <c r="I32" s="531"/>
      <c r="J32" s="352"/>
    </row>
    <row r="33" spans="1:10" ht="18.75" x14ac:dyDescent="0.3">
      <c r="A33" s="531" t="s">
        <v>376</v>
      </c>
      <c r="B33" s="531"/>
      <c r="C33" s="531"/>
      <c r="D33" s="531"/>
      <c r="E33" s="531"/>
      <c r="F33" s="531"/>
      <c r="G33" s="531"/>
      <c r="H33" s="531"/>
      <c r="I33" s="531"/>
      <c r="J33" s="352"/>
    </row>
    <row r="57" spans="1:11" ht="20.25" x14ac:dyDescent="0.25">
      <c r="A57" s="494" t="s">
        <v>377</v>
      </c>
      <c r="B57" s="494"/>
      <c r="C57" s="494"/>
      <c r="D57" s="494"/>
      <c r="E57" s="494"/>
      <c r="F57" s="494"/>
      <c r="G57" s="494"/>
      <c r="H57" s="494"/>
      <c r="I57" s="494"/>
      <c r="J57" s="325"/>
      <c r="K57" s="325"/>
    </row>
    <row r="58" spans="1:11" ht="15.75" x14ac:dyDescent="0.25">
      <c r="A58" s="495" t="s">
        <v>378</v>
      </c>
      <c r="B58" s="495"/>
      <c r="C58" s="495"/>
      <c r="D58" s="495"/>
      <c r="E58" s="495"/>
      <c r="F58" s="495"/>
      <c r="G58" s="495"/>
      <c r="H58" s="495"/>
      <c r="I58" s="495"/>
      <c r="J58" s="74"/>
      <c r="K58" s="74"/>
    </row>
    <row r="59" spans="1:11" x14ac:dyDescent="0.25">
      <c r="B59" s="353"/>
    </row>
    <row r="60" spans="1:11" ht="18.75" x14ac:dyDescent="0.25">
      <c r="A60" s="532" t="s">
        <v>379</v>
      </c>
      <c r="B60" s="532"/>
      <c r="C60" s="532"/>
      <c r="D60" s="532"/>
      <c r="E60" s="532"/>
      <c r="F60" s="532"/>
      <c r="G60" s="532"/>
      <c r="H60" s="532"/>
      <c r="I60" s="532"/>
      <c r="J60" s="354"/>
      <c r="K60" s="354"/>
    </row>
    <row r="61" spans="1:11" ht="8.1" customHeight="1" x14ac:dyDescent="0.25">
      <c r="B61" s="353"/>
    </row>
    <row r="62" spans="1:11" ht="15.75" x14ac:dyDescent="0.25">
      <c r="A62" s="499" t="s">
        <v>380</v>
      </c>
      <c r="B62" s="499"/>
      <c r="C62" s="499"/>
      <c r="D62" s="499"/>
      <c r="E62" s="499"/>
      <c r="F62" s="499"/>
      <c r="G62" s="499"/>
      <c r="H62" s="499"/>
      <c r="I62" s="499"/>
      <c r="J62" s="88"/>
      <c r="K62" s="88"/>
    </row>
    <row r="63" spans="1:11" ht="15.75" x14ac:dyDescent="0.25">
      <c r="B63" s="88"/>
    </row>
    <row r="64" spans="1:11" ht="15.75" x14ac:dyDescent="0.25">
      <c r="B64" s="88"/>
    </row>
    <row r="65" spans="1:11" ht="15.75" x14ac:dyDescent="0.25">
      <c r="B65" s="88"/>
    </row>
    <row r="66" spans="1:11" ht="15.75" x14ac:dyDescent="0.25">
      <c r="B66" s="88"/>
    </row>
    <row r="67" spans="1:11" ht="15.75" x14ac:dyDescent="0.25">
      <c r="B67" s="88"/>
    </row>
    <row r="68" spans="1:11" ht="15.75" customHeight="1" x14ac:dyDescent="0.25">
      <c r="A68" s="502" t="s">
        <v>381</v>
      </c>
      <c r="B68" s="502"/>
      <c r="C68" s="502"/>
      <c r="D68" s="502"/>
      <c r="E68" s="502"/>
      <c r="F68" s="502"/>
      <c r="G68" s="502"/>
      <c r="H68" s="502"/>
      <c r="I68" s="502"/>
      <c r="J68" s="326"/>
    </row>
    <row r="69" spans="1:11" ht="15.75" x14ac:dyDescent="0.25">
      <c r="A69" s="499" t="s">
        <v>382</v>
      </c>
      <c r="B69" s="499"/>
      <c r="C69" s="499"/>
      <c r="D69" s="499"/>
      <c r="E69" s="499"/>
      <c r="F69" s="499"/>
      <c r="G69" s="499"/>
      <c r="H69" s="499"/>
      <c r="I69" s="499"/>
      <c r="J69" s="88"/>
    </row>
    <row r="70" spans="1:11" ht="15.75" x14ac:dyDescent="0.25">
      <c r="A70" s="498" t="s">
        <v>335</v>
      </c>
      <c r="B70" s="498"/>
      <c r="C70" s="498"/>
      <c r="D70" s="498"/>
      <c r="E70" s="498"/>
      <c r="F70" s="498"/>
      <c r="G70" s="498"/>
      <c r="H70" s="498"/>
      <c r="I70" s="498"/>
      <c r="J70" s="355"/>
      <c r="K70" s="88"/>
    </row>
    <row r="71" spans="1:11" ht="15" customHeight="1" x14ac:dyDescent="0.25">
      <c r="A71" s="355"/>
      <c r="B71" s="355"/>
      <c r="C71" s="355"/>
      <c r="D71" s="355"/>
      <c r="E71" s="355"/>
      <c r="F71" s="355"/>
      <c r="G71" s="355"/>
      <c r="H71" s="355"/>
      <c r="I71" s="355"/>
      <c r="J71" s="355"/>
      <c r="K71" s="88"/>
    </row>
    <row r="72" spans="1:11" ht="15.75" x14ac:dyDescent="0.25">
      <c r="B72" s="74"/>
    </row>
    <row r="73" spans="1:11" ht="15.75" x14ac:dyDescent="0.25">
      <c r="B73" s="74"/>
    </row>
    <row r="74" spans="1:11" ht="15.75" x14ac:dyDescent="0.25">
      <c r="B74" s="88"/>
    </row>
    <row r="75" spans="1:11" ht="15.75" x14ac:dyDescent="0.25">
      <c r="B75" s="88"/>
    </row>
    <row r="76" spans="1:11" ht="15.75" customHeight="1" x14ac:dyDescent="0.25">
      <c r="A76" s="502" t="s">
        <v>383</v>
      </c>
      <c r="B76" s="502"/>
      <c r="C76" s="502"/>
      <c r="D76" s="502"/>
      <c r="E76" s="502"/>
      <c r="F76" s="502"/>
      <c r="G76" s="502"/>
      <c r="H76" s="502"/>
      <c r="I76" s="502"/>
      <c r="J76" s="326"/>
    </row>
    <row r="77" spans="1:11" ht="15.75" x14ac:dyDescent="0.25">
      <c r="A77" s="499" t="s">
        <v>384</v>
      </c>
      <c r="B77" s="499"/>
      <c r="C77" s="499"/>
      <c r="D77" s="499"/>
      <c r="E77" s="499"/>
      <c r="F77" s="499"/>
      <c r="G77" s="499"/>
      <c r="H77" s="499"/>
      <c r="I77" s="499"/>
      <c r="J77" s="88"/>
      <c r="K77" s="88"/>
    </row>
    <row r="78" spans="1:11" ht="15" customHeight="1" x14ac:dyDescent="0.25">
      <c r="A78" s="498" t="s">
        <v>320</v>
      </c>
      <c r="B78" s="498"/>
      <c r="C78" s="498"/>
      <c r="D78" s="498"/>
      <c r="E78" s="498"/>
      <c r="F78" s="498"/>
      <c r="G78" s="498"/>
      <c r="H78" s="498"/>
      <c r="I78" s="498"/>
      <c r="J78" s="355"/>
      <c r="K78" s="88"/>
    </row>
    <row r="79" spans="1:11" x14ac:dyDescent="0.25">
      <c r="B79" s="355"/>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502" t="s">
        <v>347</v>
      </c>
      <c r="B84" s="502"/>
      <c r="C84" s="502"/>
      <c r="D84" s="502"/>
      <c r="E84" s="502"/>
      <c r="F84" s="502"/>
      <c r="G84" s="502"/>
      <c r="H84" s="502"/>
      <c r="I84" s="502"/>
      <c r="J84" s="326"/>
    </row>
    <row r="85" spans="1:11" ht="15.75" x14ac:dyDescent="0.25">
      <c r="A85" s="499" t="s">
        <v>385</v>
      </c>
      <c r="B85" s="499"/>
      <c r="C85" s="499"/>
      <c r="D85" s="499"/>
      <c r="E85" s="499"/>
      <c r="F85" s="499"/>
      <c r="G85" s="499"/>
      <c r="H85" s="499"/>
      <c r="I85" s="499"/>
      <c r="J85" s="88"/>
      <c r="K85" s="88"/>
    </row>
    <row r="86" spans="1:11" ht="15" customHeight="1" x14ac:dyDescent="0.25">
      <c r="A86" s="499" t="s">
        <v>386</v>
      </c>
      <c r="B86" s="499"/>
      <c r="C86" s="499"/>
      <c r="D86" s="499"/>
      <c r="E86" s="499"/>
      <c r="F86" s="499"/>
      <c r="G86" s="499"/>
      <c r="H86" s="499"/>
      <c r="I86" s="499"/>
      <c r="J86" s="88"/>
      <c r="K86" s="88"/>
    </row>
    <row r="87" spans="1:11" ht="15.75" x14ac:dyDescent="0.25">
      <c r="B87" s="74"/>
    </row>
    <row r="92" spans="1:11" ht="6.75" customHeight="1" x14ac:dyDescent="0.25"/>
    <row r="93" spans="1:11" ht="9.75" customHeight="1" x14ac:dyDescent="0.25">
      <c r="A93" s="251"/>
      <c r="B93" s="251"/>
      <c r="C93" s="251"/>
      <c r="D93" s="251"/>
      <c r="E93" s="251"/>
      <c r="F93" s="251"/>
      <c r="G93" s="251"/>
      <c r="H93" s="251"/>
      <c r="I93" s="251"/>
    </row>
    <row r="94" spans="1:11" ht="5.25" hidden="1" customHeight="1" x14ac:dyDescent="0.25">
      <c r="A94" s="251"/>
      <c r="B94" s="251"/>
      <c r="C94" s="251"/>
      <c r="D94" s="251"/>
      <c r="E94" s="251"/>
      <c r="F94" s="251"/>
      <c r="G94" s="251"/>
      <c r="H94" s="251"/>
      <c r="I94" s="251"/>
    </row>
    <row r="95" spans="1:11" ht="6" customHeight="1" x14ac:dyDescent="0.25">
      <c r="A95" s="251"/>
      <c r="B95" s="251"/>
      <c r="C95" s="251"/>
      <c r="D95" s="251"/>
      <c r="E95" s="251"/>
      <c r="F95" s="251"/>
      <c r="G95" s="251"/>
      <c r="H95" s="251"/>
      <c r="I95" s="251"/>
    </row>
    <row r="96" spans="1:11" ht="15.75" x14ac:dyDescent="0.25">
      <c r="A96" s="251"/>
      <c r="B96" s="534" t="s">
        <v>387</v>
      </c>
      <c r="C96" s="534"/>
      <c r="D96" s="534"/>
      <c r="E96" s="534"/>
      <c r="F96" s="534"/>
      <c r="G96" s="534"/>
      <c r="H96" s="534"/>
      <c r="I96" s="534"/>
      <c r="J96" s="356"/>
    </row>
    <row r="97" spans="1:11" ht="8.1" customHeight="1" x14ac:dyDescent="0.25">
      <c r="A97" s="251"/>
      <c r="B97" s="357"/>
      <c r="C97" s="251"/>
      <c r="D97" s="251"/>
      <c r="E97" s="251"/>
      <c r="F97" s="251"/>
      <c r="G97" s="251"/>
      <c r="H97" s="251"/>
      <c r="I97" s="251"/>
    </row>
    <row r="98" spans="1:11" ht="15.75" customHeight="1" x14ac:dyDescent="0.25">
      <c r="A98" s="251"/>
      <c r="B98" s="533" t="s">
        <v>388</v>
      </c>
      <c r="C98" s="533"/>
      <c r="D98" s="533"/>
      <c r="E98" s="533"/>
      <c r="F98" s="533"/>
      <c r="G98" s="533"/>
      <c r="H98" s="533"/>
      <c r="I98" s="533"/>
      <c r="J98" s="174"/>
      <c r="K98" s="174"/>
    </row>
    <row r="99" spans="1:11" ht="31.5" customHeight="1" x14ac:dyDescent="0.25">
      <c r="A99" s="251"/>
      <c r="B99" s="533" t="s">
        <v>389</v>
      </c>
      <c r="C99" s="533"/>
      <c r="D99" s="533"/>
      <c r="E99" s="533"/>
      <c r="F99" s="533"/>
      <c r="G99" s="533"/>
      <c r="H99" s="533"/>
      <c r="I99" s="533"/>
    </row>
    <row r="100" spans="1:11" ht="40.5" customHeight="1" x14ac:dyDescent="0.25">
      <c r="B100" s="533" t="s">
        <v>390</v>
      </c>
      <c r="C100" s="533"/>
      <c r="D100" s="533"/>
      <c r="E100" s="533"/>
      <c r="F100" s="533"/>
      <c r="G100" s="533"/>
      <c r="H100" s="533"/>
      <c r="I100" s="533"/>
      <c r="J100" s="174"/>
      <c r="K100" s="174"/>
    </row>
    <row r="101" spans="1:11" ht="8.1" customHeight="1" x14ac:dyDescent="0.25">
      <c r="A101" s="251"/>
      <c r="B101" s="357"/>
      <c r="C101" s="251"/>
      <c r="D101" s="251"/>
      <c r="E101" s="251"/>
      <c r="F101" s="251"/>
      <c r="G101" s="251"/>
      <c r="H101" s="251"/>
      <c r="I101" s="251"/>
    </row>
    <row r="102" spans="1:11" ht="15.75" x14ac:dyDescent="0.25">
      <c r="A102" s="534" t="s">
        <v>391</v>
      </c>
      <c r="B102" s="534"/>
      <c r="C102" s="534"/>
      <c r="D102" s="534"/>
      <c r="E102" s="534"/>
      <c r="F102" s="534"/>
      <c r="G102" s="534"/>
      <c r="H102" s="534"/>
      <c r="I102" s="534"/>
      <c r="J102" s="74"/>
      <c r="K102" s="88"/>
    </row>
    <row r="103" spans="1:11" ht="8.1" customHeight="1" x14ac:dyDescent="0.25">
      <c r="A103" s="251"/>
      <c r="B103" s="357"/>
      <c r="C103" s="251"/>
      <c r="D103" s="251"/>
      <c r="E103" s="251"/>
      <c r="F103" s="251"/>
      <c r="G103" s="251"/>
      <c r="H103" s="251"/>
      <c r="I103" s="251"/>
    </row>
    <row r="104" spans="1:11" ht="15.75" x14ac:dyDescent="0.25">
      <c r="A104" s="535" t="s">
        <v>392</v>
      </c>
      <c r="B104" s="535"/>
      <c r="C104" s="535"/>
      <c r="D104" s="535"/>
      <c r="E104" s="535"/>
      <c r="F104" s="535"/>
      <c r="G104" s="535"/>
      <c r="H104" s="535"/>
      <c r="I104" s="535"/>
      <c r="J104" s="358"/>
    </row>
    <row r="105" spans="1:11" ht="8.1" customHeight="1" x14ac:dyDescent="0.25">
      <c r="A105" s="251"/>
      <c r="B105" s="357"/>
      <c r="C105" s="251"/>
      <c r="D105" s="251"/>
      <c r="E105" s="251"/>
      <c r="F105" s="251"/>
      <c r="G105" s="251"/>
      <c r="H105" s="251"/>
      <c r="I105" s="251"/>
    </row>
    <row r="106" spans="1:11" ht="15.75" x14ac:dyDescent="0.25">
      <c r="A106" s="251"/>
      <c r="B106" s="262" t="s">
        <v>393</v>
      </c>
      <c r="C106" s="262"/>
      <c r="D106" s="262"/>
      <c r="E106" s="262" t="s">
        <v>394</v>
      </c>
      <c r="F106" s="262"/>
      <c r="G106" s="262"/>
      <c r="H106" s="262"/>
      <c r="I106" s="262"/>
      <c r="J106" s="88"/>
    </row>
    <row r="107" spans="1:11" ht="15.75" x14ac:dyDescent="0.25">
      <c r="A107" s="251"/>
      <c r="B107" s="262" t="s">
        <v>395</v>
      </c>
      <c r="C107" s="262"/>
      <c r="D107" s="262"/>
      <c r="E107" s="262" t="s">
        <v>396</v>
      </c>
      <c r="F107" s="262"/>
      <c r="G107" s="262"/>
      <c r="H107" s="262"/>
      <c r="I107" s="262"/>
      <c r="J107" s="88"/>
    </row>
    <row r="108" spans="1:11" ht="15.75" x14ac:dyDescent="0.25">
      <c r="A108" s="251"/>
      <c r="B108" s="262" t="s">
        <v>397</v>
      </c>
      <c r="C108" s="262"/>
      <c r="D108" s="262"/>
      <c r="E108" s="262" t="s">
        <v>398</v>
      </c>
      <c r="F108" s="262"/>
      <c r="G108" s="262"/>
      <c r="H108" s="262"/>
      <c r="I108" s="262"/>
      <c r="J108" s="88"/>
    </row>
    <row r="109" spans="1:11" ht="15.75" x14ac:dyDescent="0.25">
      <c r="A109" s="251"/>
      <c r="B109" s="262" t="s">
        <v>399</v>
      </c>
      <c r="C109" s="262"/>
      <c r="D109" s="262"/>
      <c r="E109" s="262" t="s">
        <v>400</v>
      </c>
      <c r="F109" s="262"/>
      <c r="G109" s="262"/>
      <c r="H109" s="262"/>
      <c r="I109" s="262"/>
      <c r="J109" s="88"/>
    </row>
    <row r="110" spans="1:11" ht="15.75" x14ac:dyDescent="0.25">
      <c r="A110" s="251"/>
      <c r="B110" s="262" t="s">
        <v>401</v>
      </c>
      <c r="C110" s="262"/>
      <c r="D110" s="262"/>
      <c r="E110" s="262" t="s">
        <v>402</v>
      </c>
      <c r="F110" s="262"/>
      <c r="G110" s="262"/>
      <c r="H110" s="262"/>
      <c r="I110" s="262"/>
      <c r="J110" s="88"/>
    </row>
    <row r="111" spans="1:11" ht="15.75" x14ac:dyDescent="0.25">
      <c r="A111" s="251"/>
      <c r="B111" s="262" t="s">
        <v>403</v>
      </c>
      <c r="C111" s="262"/>
      <c r="D111" s="262"/>
      <c r="E111" s="262" t="s">
        <v>404</v>
      </c>
      <c r="F111" s="262"/>
      <c r="G111" s="262"/>
      <c r="H111" s="262"/>
      <c r="I111" s="262"/>
      <c r="J111" s="88"/>
    </row>
    <row r="112" spans="1:11" ht="15.75" x14ac:dyDescent="0.25">
      <c r="A112" s="251"/>
      <c r="B112" s="262" t="s">
        <v>405</v>
      </c>
      <c r="C112" s="262"/>
      <c r="D112" s="262"/>
      <c r="E112" s="262" t="s">
        <v>406</v>
      </c>
      <c r="F112" s="262"/>
      <c r="G112" s="262"/>
      <c r="H112" s="262"/>
      <c r="I112" s="262"/>
      <c r="J112" s="88"/>
    </row>
    <row r="113" spans="1:11" ht="15.75" customHeight="1" x14ac:dyDescent="0.25">
      <c r="A113" s="251"/>
      <c r="B113" s="359" t="s">
        <v>407</v>
      </c>
      <c r="C113" s="359"/>
      <c r="D113" s="359"/>
      <c r="E113" s="262" t="s">
        <v>408</v>
      </c>
      <c r="F113" s="262"/>
      <c r="G113" s="262"/>
      <c r="H113" s="262"/>
      <c r="I113" s="262"/>
      <c r="J113" s="88"/>
    </row>
    <row r="114" spans="1:11" ht="15.75" x14ac:dyDescent="0.25">
      <c r="A114" s="251"/>
      <c r="B114" s="262" t="s">
        <v>409</v>
      </c>
      <c r="C114" s="262"/>
      <c r="D114" s="262"/>
      <c r="E114" s="262" t="s">
        <v>410</v>
      </c>
      <c r="F114" s="262"/>
      <c r="G114" s="262"/>
      <c r="H114" s="262"/>
      <c r="I114" s="262"/>
      <c r="J114" s="88"/>
    </row>
    <row r="115" spans="1:11" ht="15.75" x14ac:dyDescent="0.25">
      <c r="A115" s="251"/>
      <c r="B115" s="357"/>
      <c r="C115" s="251"/>
      <c r="D115" s="251"/>
      <c r="E115" s="251"/>
      <c r="F115" s="251"/>
      <c r="G115" s="251"/>
      <c r="H115" s="251"/>
      <c r="I115" s="251"/>
    </row>
    <row r="116" spans="1:11" ht="15.75" x14ac:dyDescent="0.25">
      <c r="A116" s="251"/>
      <c r="B116" s="357"/>
      <c r="C116" s="251"/>
      <c r="D116" s="251"/>
      <c r="E116" s="251"/>
      <c r="F116" s="251"/>
      <c r="G116" s="251"/>
      <c r="H116" s="251"/>
      <c r="I116" s="251"/>
    </row>
    <row r="117" spans="1:11" ht="15.75" x14ac:dyDescent="0.25">
      <c r="A117" s="251"/>
      <c r="B117" s="536" t="s">
        <v>411</v>
      </c>
      <c r="C117" s="536"/>
      <c r="D117" s="536"/>
      <c r="E117" s="536"/>
      <c r="F117" s="536"/>
      <c r="G117" s="536"/>
      <c r="H117" s="536"/>
      <c r="I117" s="536"/>
      <c r="J117" s="356"/>
    </row>
    <row r="118" spans="1:11" ht="15.75" x14ac:dyDescent="0.25">
      <c r="A118" s="251"/>
      <c r="B118" s="357"/>
      <c r="C118" s="251"/>
      <c r="D118" s="251"/>
      <c r="E118" s="251"/>
      <c r="F118" s="251"/>
      <c r="G118" s="251"/>
      <c r="H118" s="251"/>
      <c r="I118" s="251"/>
    </row>
    <row r="119" spans="1:11" ht="51" customHeight="1" x14ac:dyDescent="0.25">
      <c r="A119" s="251"/>
      <c r="B119" s="533" t="s">
        <v>412</v>
      </c>
      <c r="C119" s="533"/>
      <c r="D119" s="533"/>
      <c r="E119" s="533"/>
      <c r="F119" s="533"/>
      <c r="G119" s="533"/>
      <c r="H119" s="533"/>
      <c r="I119" s="533"/>
      <c r="J119" s="174"/>
      <c r="K119" s="174"/>
    </row>
    <row r="120" spans="1:11" ht="72" customHeight="1" x14ac:dyDescent="0.25">
      <c r="A120" s="251"/>
      <c r="B120" s="533" t="s">
        <v>413</v>
      </c>
      <c r="C120" s="533"/>
      <c r="D120" s="533"/>
      <c r="E120" s="533"/>
      <c r="F120" s="533"/>
      <c r="G120" s="533"/>
      <c r="H120" s="533"/>
      <c r="I120" s="533"/>
      <c r="J120" s="174"/>
      <c r="K120" s="174"/>
    </row>
    <row r="121" spans="1:11" ht="65.25" customHeight="1" x14ac:dyDescent="0.25">
      <c r="A121" s="251"/>
      <c r="B121" s="533" t="s">
        <v>414</v>
      </c>
      <c r="C121" s="533"/>
      <c r="D121" s="533"/>
      <c r="E121" s="533"/>
      <c r="F121" s="533"/>
      <c r="G121" s="533"/>
      <c r="H121" s="533"/>
      <c r="I121" s="533"/>
      <c r="J121" s="174"/>
      <c r="K121" s="174"/>
    </row>
    <row r="122" spans="1:11" ht="35.25" customHeight="1" x14ac:dyDescent="0.25">
      <c r="A122" s="251"/>
      <c r="B122" s="533" t="s">
        <v>415</v>
      </c>
      <c r="C122" s="533"/>
      <c r="D122" s="533"/>
      <c r="E122" s="533"/>
      <c r="F122" s="533"/>
      <c r="G122" s="533"/>
      <c r="H122" s="533"/>
      <c r="I122" s="533"/>
      <c r="J122" s="174"/>
      <c r="K122" s="174"/>
    </row>
    <row r="123" spans="1:11" ht="15.75" x14ac:dyDescent="0.25">
      <c r="A123" s="251"/>
      <c r="B123" s="539" t="s">
        <v>416</v>
      </c>
      <c r="C123" s="539"/>
      <c r="D123" s="539"/>
      <c r="E123" s="539"/>
      <c r="F123" s="539"/>
      <c r="G123" s="539"/>
      <c r="H123" s="539"/>
      <c r="I123" s="539"/>
    </row>
    <row r="124" spans="1:11" x14ac:dyDescent="0.25">
      <c r="A124" s="251"/>
      <c r="B124" s="251"/>
      <c r="C124" s="251"/>
      <c r="D124" s="251"/>
      <c r="E124" s="251"/>
      <c r="F124" s="251"/>
      <c r="G124" s="251"/>
      <c r="H124" s="251"/>
      <c r="I124" s="251"/>
    </row>
    <row r="125" spans="1:11" x14ac:dyDescent="0.25">
      <c r="A125" s="251"/>
      <c r="B125" s="537" t="s">
        <v>417</v>
      </c>
      <c r="C125" s="537"/>
      <c r="D125" s="537"/>
      <c r="E125" s="537"/>
      <c r="F125" s="537"/>
      <c r="G125" s="537"/>
      <c r="H125" s="537"/>
      <c r="I125" s="537"/>
    </row>
    <row r="126" spans="1:11" x14ac:dyDescent="0.25">
      <c r="A126" s="251"/>
      <c r="B126" s="537"/>
      <c r="C126" s="537"/>
      <c r="D126" s="537"/>
      <c r="E126" s="537"/>
      <c r="F126" s="537"/>
      <c r="G126" s="537"/>
      <c r="H126" s="537"/>
      <c r="I126" s="537"/>
    </row>
    <row r="127" spans="1:11" x14ac:dyDescent="0.25">
      <c r="A127" s="251"/>
      <c r="B127" s="251"/>
      <c r="C127" s="251"/>
      <c r="D127" s="251"/>
      <c r="E127" s="251"/>
      <c r="F127" s="251"/>
      <c r="G127" s="251"/>
      <c r="H127" s="251"/>
      <c r="I127" s="251"/>
    </row>
    <row r="128" spans="1:11" x14ac:dyDescent="0.25">
      <c r="A128" s="251"/>
      <c r="B128" s="251"/>
      <c r="C128" s="251"/>
      <c r="D128" s="251"/>
      <c r="E128" s="251"/>
      <c r="F128" s="251"/>
      <c r="G128" s="251"/>
      <c r="H128" s="251"/>
      <c r="I128" s="251"/>
    </row>
    <row r="129" spans="1:10" ht="18" customHeight="1" x14ac:dyDescent="0.25">
      <c r="A129" s="251"/>
      <c r="B129" s="251"/>
      <c r="C129" s="251"/>
      <c r="D129" s="251"/>
      <c r="E129" s="251"/>
      <c r="F129" s="251"/>
      <c r="G129" s="251"/>
      <c r="H129" s="251"/>
      <c r="I129" s="251"/>
    </row>
    <row r="130" spans="1:10" x14ac:dyDescent="0.25">
      <c r="A130" s="251"/>
      <c r="B130" s="251"/>
      <c r="C130" s="251"/>
      <c r="D130" s="251"/>
      <c r="E130" s="251"/>
      <c r="F130" s="251"/>
      <c r="G130" s="251"/>
      <c r="H130" s="251"/>
      <c r="I130" s="251"/>
    </row>
    <row r="131" spans="1:10" ht="10.5" customHeight="1" x14ac:dyDescent="0.25">
      <c r="A131" s="251"/>
      <c r="B131" s="251"/>
      <c r="C131" s="251"/>
      <c r="D131" s="251"/>
      <c r="E131" s="251"/>
      <c r="F131" s="251"/>
      <c r="G131" s="251"/>
      <c r="H131" s="251"/>
      <c r="I131" s="251"/>
    </row>
    <row r="132" spans="1:10" hidden="1" x14ac:dyDescent="0.25">
      <c r="A132" s="251"/>
      <c r="B132" s="251"/>
      <c r="C132" s="251"/>
      <c r="D132" s="251"/>
      <c r="E132" s="251"/>
      <c r="F132" s="251"/>
      <c r="G132" s="251"/>
      <c r="H132" s="251"/>
      <c r="I132" s="251"/>
    </row>
    <row r="133" spans="1:10" hidden="1" x14ac:dyDescent="0.25">
      <c r="A133" s="251"/>
      <c r="B133" s="251"/>
      <c r="C133" s="251"/>
      <c r="D133" s="251"/>
      <c r="E133" s="251"/>
      <c r="F133" s="251"/>
      <c r="G133" s="251"/>
      <c r="H133" s="251"/>
      <c r="I133" s="251"/>
    </row>
    <row r="134" spans="1:10" hidden="1" x14ac:dyDescent="0.25">
      <c r="A134" s="251"/>
      <c r="B134" s="251"/>
      <c r="C134" s="251"/>
      <c r="D134" s="251"/>
      <c r="E134" s="251"/>
      <c r="F134" s="251"/>
      <c r="G134" s="251"/>
      <c r="H134" s="251"/>
      <c r="I134" s="251"/>
      <c r="J134" s="360"/>
    </row>
    <row r="135" spans="1:10" ht="7.5" hidden="1" customHeight="1" x14ac:dyDescent="0.25">
      <c r="A135" s="251"/>
      <c r="B135" s="251"/>
      <c r="C135" s="251"/>
      <c r="D135" s="251"/>
      <c r="E135" s="251"/>
      <c r="F135" s="251"/>
      <c r="G135" s="251"/>
      <c r="H135" s="251"/>
      <c r="I135" s="251"/>
    </row>
    <row r="136" spans="1:10" ht="15" hidden="1" customHeight="1" x14ac:dyDescent="0.25">
      <c r="A136" s="251"/>
      <c r="B136" s="251"/>
      <c r="C136" s="251"/>
      <c r="D136" s="251"/>
      <c r="E136" s="251"/>
      <c r="F136" s="251"/>
      <c r="G136" s="251"/>
      <c r="H136" s="251"/>
      <c r="I136" s="251"/>
      <c r="J136" s="107"/>
    </row>
    <row r="137" spans="1:10" hidden="1" x14ac:dyDescent="0.25">
      <c r="A137" s="251"/>
      <c r="B137" s="251"/>
      <c r="C137" s="251"/>
      <c r="D137" s="251"/>
      <c r="E137" s="251"/>
      <c r="F137" s="251"/>
      <c r="G137" s="251"/>
      <c r="H137" s="251"/>
      <c r="I137" s="251"/>
      <c r="J137" s="107"/>
    </row>
    <row r="138" spans="1:10" ht="7.5" hidden="1" customHeight="1" x14ac:dyDescent="0.25">
      <c r="A138" s="251"/>
      <c r="B138" s="251"/>
      <c r="C138" s="251"/>
      <c r="D138" s="251"/>
      <c r="E138" s="251"/>
      <c r="F138" s="251"/>
      <c r="G138" s="251"/>
      <c r="H138" s="251"/>
      <c r="I138" s="251"/>
    </row>
    <row r="139" spans="1:10" ht="15.75" x14ac:dyDescent="0.25">
      <c r="A139" s="251"/>
      <c r="B139" s="539" t="s">
        <v>418</v>
      </c>
      <c r="C139" s="539"/>
      <c r="D139" s="539"/>
      <c r="E139" s="539"/>
      <c r="F139" s="539"/>
      <c r="G139" s="539"/>
      <c r="H139" s="539"/>
      <c r="I139" s="539"/>
      <c r="J139" s="360"/>
    </row>
    <row r="140" spans="1:10" ht="78.75" customHeight="1" x14ac:dyDescent="0.25">
      <c r="A140" s="251"/>
      <c r="B140" s="537" t="s">
        <v>419</v>
      </c>
      <c r="C140" s="537"/>
      <c r="D140" s="537"/>
      <c r="E140" s="537"/>
      <c r="F140" s="537"/>
      <c r="G140" s="537"/>
      <c r="H140" s="537"/>
      <c r="I140" s="537"/>
      <c r="J140" s="107"/>
    </row>
    <row r="141" spans="1:10" ht="31.5" customHeight="1" x14ac:dyDescent="0.25">
      <c r="A141" s="251"/>
      <c r="B141" s="537" t="s">
        <v>420</v>
      </c>
      <c r="C141" s="537"/>
      <c r="D141" s="537"/>
      <c r="E141" s="537"/>
      <c r="F141" s="537"/>
      <c r="G141" s="537"/>
      <c r="H141" s="537"/>
      <c r="I141" s="537"/>
      <c r="J141" s="107"/>
    </row>
    <row r="142" spans="1:10" x14ac:dyDescent="0.25">
      <c r="A142" s="251"/>
      <c r="B142" s="538" t="s">
        <v>421</v>
      </c>
      <c r="C142" s="538"/>
      <c r="D142" s="538"/>
      <c r="E142" s="538"/>
      <c r="F142" s="538"/>
      <c r="G142" s="538"/>
      <c r="H142" s="538"/>
      <c r="I142" s="538"/>
      <c r="J142" s="321"/>
    </row>
    <row r="143" spans="1:10" ht="51" customHeight="1" x14ac:dyDescent="0.25">
      <c r="A143" s="251"/>
      <c r="B143" s="537" t="s">
        <v>422</v>
      </c>
      <c r="C143" s="537"/>
      <c r="D143" s="537"/>
      <c r="E143" s="537"/>
      <c r="F143" s="537"/>
      <c r="G143" s="537"/>
      <c r="H143" s="537"/>
      <c r="I143" s="537"/>
      <c r="J143" s="107"/>
    </row>
    <row r="144" spans="1:10" ht="32.25" customHeight="1" x14ac:dyDescent="0.25">
      <c r="A144" s="251"/>
      <c r="B144" s="537" t="s">
        <v>423</v>
      </c>
      <c r="C144" s="537"/>
      <c r="D144" s="537"/>
      <c r="E144" s="537"/>
      <c r="F144" s="537"/>
      <c r="G144" s="537"/>
      <c r="H144" s="537"/>
      <c r="I144" s="537"/>
      <c r="J144" s="107"/>
    </row>
    <row r="145" spans="1:10" ht="51" customHeight="1" x14ac:dyDescent="0.25">
      <c r="A145" s="251"/>
      <c r="B145" s="537" t="s">
        <v>424</v>
      </c>
      <c r="C145" s="537"/>
      <c r="D145" s="537"/>
      <c r="E145" s="537"/>
      <c r="F145" s="537"/>
      <c r="G145" s="537"/>
      <c r="H145" s="537"/>
      <c r="I145" s="537"/>
      <c r="J145" s="107"/>
    </row>
    <row r="146" spans="1:10" ht="21.75" customHeight="1" x14ac:dyDescent="0.25">
      <c r="A146" s="251"/>
      <c r="B146" s="537" t="s">
        <v>425</v>
      </c>
      <c r="C146" s="537"/>
      <c r="D146" s="537"/>
      <c r="E146" s="537"/>
      <c r="F146" s="537"/>
      <c r="G146" s="537"/>
      <c r="H146" s="537"/>
      <c r="I146" s="537"/>
      <c r="J146" s="107"/>
    </row>
    <row r="147" spans="1:10" x14ac:dyDescent="0.25">
      <c r="A147" s="251"/>
      <c r="B147" s="541" t="s">
        <v>426</v>
      </c>
      <c r="C147" s="541"/>
      <c r="D147" s="541"/>
      <c r="E147" s="541"/>
      <c r="F147" s="541"/>
      <c r="G147" s="541"/>
      <c r="H147" s="541"/>
      <c r="I147" s="541"/>
      <c r="J147" s="326"/>
    </row>
    <row r="148" spans="1:10" ht="35.25" customHeight="1" x14ac:dyDescent="0.25">
      <c r="A148" s="251"/>
      <c r="B148" s="537" t="s">
        <v>427</v>
      </c>
      <c r="C148" s="537"/>
      <c r="D148" s="537"/>
      <c r="E148" s="537"/>
      <c r="F148" s="537"/>
      <c r="G148" s="537"/>
      <c r="H148" s="537"/>
      <c r="I148" s="537"/>
      <c r="J148" s="107"/>
    </row>
    <row r="149" spans="1:10" ht="15" customHeight="1" x14ac:dyDescent="0.25">
      <c r="A149" s="251"/>
      <c r="B149" s="537" t="s">
        <v>428</v>
      </c>
      <c r="C149" s="537"/>
      <c r="D149" s="537"/>
      <c r="E149" s="537"/>
      <c r="F149" s="537"/>
      <c r="G149" s="537"/>
      <c r="H149" s="537"/>
      <c r="I149" s="537"/>
      <c r="J149" s="107"/>
    </row>
    <row r="150" spans="1:10" ht="15.75" customHeight="1" x14ac:dyDescent="0.25">
      <c r="A150" s="251"/>
      <c r="B150" s="537"/>
      <c r="C150" s="537"/>
      <c r="D150" s="537"/>
      <c r="E150" s="537"/>
      <c r="F150" s="537"/>
      <c r="G150" s="537"/>
      <c r="H150" s="537"/>
      <c r="I150" s="537"/>
      <c r="J150" s="107"/>
    </row>
    <row r="151" spans="1:10" ht="63" customHeight="1" x14ac:dyDescent="0.25">
      <c r="A151" s="251"/>
      <c r="B151" s="537" t="s">
        <v>429</v>
      </c>
      <c r="C151" s="537"/>
      <c r="D151" s="537"/>
      <c r="E151" s="537"/>
      <c r="F151" s="537"/>
      <c r="G151" s="537"/>
      <c r="H151" s="537"/>
      <c r="I151" s="537"/>
      <c r="J151" s="107"/>
    </row>
    <row r="152" spans="1:10" ht="41.25" customHeight="1" x14ac:dyDescent="0.25">
      <c r="A152" s="251"/>
      <c r="B152" s="537" t="s">
        <v>430</v>
      </c>
      <c r="C152" s="537"/>
      <c r="D152" s="537"/>
      <c r="E152" s="537"/>
      <c r="F152" s="537"/>
      <c r="G152" s="537"/>
      <c r="H152" s="537"/>
      <c r="I152" s="537"/>
      <c r="J152" s="107"/>
    </row>
    <row r="153" spans="1:10" x14ac:dyDescent="0.25">
      <c r="A153" s="251"/>
      <c r="B153" s="251"/>
      <c r="C153" s="251"/>
      <c r="D153" s="251"/>
      <c r="E153" s="251"/>
      <c r="F153" s="251"/>
      <c r="G153" s="251"/>
      <c r="H153" s="251"/>
      <c r="I153" s="251"/>
    </row>
    <row r="154" spans="1:10" x14ac:dyDescent="0.25">
      <c r="A154" s="251"/>
      <c r="B154" s="251"/>
      <c r="C154" s="251"/>
      <c r="D154" s="251"/>
      <c r="E154" s="251"/>
      <c r="F154" s="251"/>
      <c r="G154" s="251"/>
      <c r="H154" s="251"/>
      <c r="I154" s="251"/>
    </row>
    <row r="155" spans="1:10" x14ac:dyDescent="0.25">
      <c r="A155" s="251"/>
      <c r="B155" s="251"/>
      <c r="C155" s="251"/>
      <c r="D155" s="251"/>
      <c r="E155" s="251"/>
      <c r="F155" s="251"/>
      <c r="G155" s="251"/>
      <c r="H155" s="251"/>
      <c r="I155" s="251"/>
    </row>
    <row r="156" spans="1:10" x14ac:dyDescent="0.25">
      <c r="A156" s="251"/>
      <c r="B156" s="251"/>
      <c r="C156" s="251"/>
      <c r="D156" s="251"/>
      <c r="E156" s="251"/>
      <c r="F156" s="251"/>
      <c r="G156" s="251"/>
      <c r="H156" s="251"/>
      <c r="I156" s="251"/>
    </row>
    <row r="157" spans="1:10" x14ac:dyDescent="0.25">
      <c r="A157" s="251"/>
      <c r="B157" s="251"/>
      <c r="C157" s="251"/>
      <c r="D157" s="251"/>
      <c r="E157" s="251"/>
      <c r="F157" s="251"/>
      <c r="G157" s="251"/>
      <c r="H157" s="251"/>
      <c r="I157" s="251"/>
    </row>
    <row r="158" spans="1:10" x14ac:dyDescent="0.25">
      <c r="A158" s="251"/>
      <c r="B158" s="251"/>
      <c r="C158" s="251"/>
      <c r="D158" s="251"/>
      <c r="E158" s="251"/>
      <c r="F158" s="251"/>
      <c r="G158" s="251"/>
      <c r="H158" s="251"/>
      <c r="I158" s="251"/>
    </row>
    <row r="159" spans="1:10" x14ac:dyDescent="0.25">
      <c r="A159" s="251"/>
      <c r="B159" s="251"/>
      <c r="C159" s="251"/>
      <c r="D159" s="251"/>
      <c r="E159" s="251"/>
      <c r="F159" s="251"/>
      <c r="G159" s="251"/>
      <c r="H159" s="251"/>
      <c r="I159" s="251"/>
    </row>
    <row r="160" spans="1:10" x14ac:dyDescent="0.25">
      <c r="A160" s="251"/>
      <c r="B160" s="251"/>
      <c r="C160" s="251"/>
      <c r="D160" s="251"/>
      <c r="E160" s="251"/>
      <c r="F160" s="251"/>
      <c r="G160" s="251"/>
      <c r="H160" s="251"/>
      <c r="I160" s="251"/>
    </row>
    <row r="161" spans="1:10" x14ac:dyDescent="0.25">
      <c r="A161" s="251"/>
      <c r="B161" s="251"/>
      <c r="C161" s="251"/>
      <c r="D161" s="251"/>
      <c r="E161" s="251"/>
      <c r="F161" s="251"/>
      <c r="G161" s="251"/>
      <c r="H161" s="251"/>
      <c r="I161" s="251"/>
    </row>
    <row r="162" spans="1:10" x14ac:dyDescent="0.25">
      <c r="A162" s="251"/>
      <c r="B162" s="251"/>
      <c r="C162" s="251"/>
      <c r="D162" s="251"/>
      <c r="E162" s="251"/>
      <c r="F162" s="251"/>
      <c r="G162" s="251"/>
      <c r="H162" s="251"/>
      <c r="I162" s="251"/>
    </row>
    <row r="163" spans="1:10" ht="9" customHeight="1" x14ac:dyDescent="0.25">
      <c r="A163" s="251"/>
      <c r="B163" s="251"/>
      <c r="C163" s="251"/>
      <c r="D163" s="251"/>
      <c r="E163" s="251"/>
      <c r="F163" s="251"/>
      <c r="G163" s="251"/>
      <c r="H163" s="251"/>
      <c r="I163" s="251"/>
    </row>
    <row r="164" spans="1:10" hidden="1" x14ac:dyDescent="0.25">
      <c r="A164" s="251"/>
      <c r="B164" s="251"/>
      <c r="C164" s="251"/>
      <c r="D164" s="251"/>
      <c r="E164" s="251"/>
      <c r="F164" s="251"/>
      <c r="G164" s="251"/>
      <c r="H164" s="251"/>
      <c r="I164" s="251"/>
    </row>
    <row r="165" spans="1:10" x14ac:dyDescent="0.25">
      <c r="A165" s="251"/>
      <c r="B165" s="251"/>
      <c r="C165" s="251"/>
      <c r="D165" s="251"/>
      <c r="E165" s="251"/>
      <c r="F165" s="251"/>
      <c r="G165" s="251"/>
      <c r="H165" s="251"/>
      <c r="I165" s="251"/>
    </row>
    <row r="166" spans="1:10" x14ac:dyDescent="0.25">
      <c r="A166" s="251"/>
      <c r="B166" s="251"/>
      <c r="C166" s="251"/>
      <c r="D166" s="251"/>
      <c r="E166" s="251"/>
      <c r="F166" s="251"/>
      <c r="G166" s="251"/>
      <c r="H166" s="251"/>
      <c r="I166" s="251"/>
    </row>
    <row r="167" spans="1:10" ht="15.75" x14ac:dyDescent="0.25">
      <c r="A167" s="251"/>
      <c r="B167" s="540" t="s">
        <v>431</v>
      </c>
      <c r="C167" s="540"/>
      <c r="D167" s="540"/>
      <c r="E167" s="540"/>
      <c r="F167" s="540"/>
      <c r="G167" s="540"/>
      <c r="H167" s="540"/>
      <c r="I167" s="540"/>
      <c r="J167" s="361"/>
    </row>
    <row r="168" spans="1:10" ht="8.1" customHeight="1" x14ac:dyDescent="0.25">
      <c r="A168" s="251"/>
      <c r="B168" s="251"/>
      <c r="C168" s="251"/>
      <c r="D168" s="251"/>
      <c r="E168" s="251"/>
      <c r="F168" s="251"/>
      <c r="G168" s="251"/>
      <c r="H168" s="251"/>
      <c r="I168" s="251"/>
    </row>
    <row r="169" spans="1:10" x14ac:dyDescent="0.25">
      <c r="A169" s="251"/>
      <c r="B169" s="541" t="s">
        <v>432</v>
      </c>
      <c r="C169" s="541"/>
      <c r="D169" s="541"/>
      <c r="E169" s="541"/>
      <c r="F169" s="541"/>
      <c r="G169" s="541"/>
      <c r="H169" s="541"/>
      <c r="I169" s="541"/>
      <c r="J169" s="326"/>
    </row>
    <row r="170" spans="1:10" ht="8.1" customHeight="1" x14ac:dyDescent="0.25">
      <c r="A170" s="251"/>
      <c r="B170" s="251"/>
      <c r="C170" s="251"/>
      <c r="D170" s="251"/>
      <c r="E170" s="251"/>
      <c r="F170" s="251"/>
      <c r="G170" s="251"/>
      <c r="H170" s="251"/>
      <c r="I170" s="251"/>
    </row>
    <row r="171" spans="1:10" ht="15.75" x14ac:dyDescent="0.25">
      <c r="A171" s="251"/>
      <c r="B171" s="540" t="s">
        <v>433</v>
      </c>
      <c r="C171" s="540"/>
      <c r="D171" s="540"/>
      <c r="E171" s="540"/>
      <c r="F171" s="540"/>
      <c r="G171" s="540"/>
      <c r="H171" s="540"/>
      <c r="I171" s="540"/>
      <c r="J171" s="361"/>
    </row>
    <row r="172" spans="1:10" ht="8.1" customHeight="1" x14ac:dyDescent="0.25">
      <c r="A172" s="251"/>
      <c r="B172" s="251"/>
      <c r="C172" s="251"/>
      <c r="D172" s="251"/>
      <c r="E172" s="251"/>
      <c r="F172" s="251"/>
      <c r="G172" s="251"/>
      <c r="H172" s="251"/>
      <c r="I172" s="251"/>
    </row>
    <row r="173" spans="1:10" ht="33.75" customHeight="1" x14ac:dyDescent="0.25">
      <c r="A173" s="251"/>
      <c r="B173" s="537" t="s">
        <v>434</v>
      </c>
      <c r="C173" s="537"/>
      <c r="D173" s="537"/>
      <c r="E173" s="537"/>
      <c r="F173" s="537"/>
      <c r="G173" s="537"/>
      <c r="H173" s="537"/>
      <c r="I173" s="537"/>
      <c r="J173" s="107"/>
    </row>
    <row r="174" spans="1:10" ht="8.1" customHeight="1" x14ac:dyDescent="0.25">
      <c r="A174" s="251"/>
      <c r="B174" s="251"/>
      <c r="C174" s="251"/>
      <c r="D174" s="251"/>
      <c r="E174" s="251"/>
      <c r="F174" s="251"/>
      <c r="G174" s="251"/>
      <c r="H174" s="251"/>
      <c r="I174" s="251"/>
    </row>
    <row r="175" spans="1:10" ht="15.75" x14ac:dyDescent="0.25">
      <c r="A175" s="251"/>
      <c r="B175" s="540" t="s">
        <v>435</v>
      </c>
      <c r="C175" s="540"/>
      <c r="D175" s="540"/>
      <c r="E175" s="540"/>
      <c r="F175" s="540"/>
      <c r="G175" s="540"/>
      <c r="H175" s="540"/>
      <c r="I175" s="540"/>
      <c r="J175" s="361"/>
    </row>
    <row r="176" spans="1:10" ht="8.1" customHeight="1" x14ac:dyDescent="0.25">
      <c r="A176" s="251"/>
      <c r="B176" s="251"/>
      <c r="C176" s="251"/>
      <c r="D176" s="251"/>
      <c r="E176" s="251"/>
      <c r="F176" s="251"/>
      <c r="G176" s="251"/>
      <c r="H176" s="251"/>
      <c r="I176" s="251"/>
    </row>
    <row r="177" spans="1:10" ht="31.5" customHeight="1" x14ac:dyDescent="0.25">
      <c r="A177" s="251"/>
      <c r="B177" s="537" t="s">
        <v>436</v>
      </c>
      <c r="C177" s="537"/>
      <c r="D177" s="537"/>
      <c r="E177" s="537"/>
      <c r="F177" s="537"/>
      <c r="G177" s="537"/>
      <c r="H177" s="537"/>
      <c r="I177" s="537"/>
      <c r="J177" s="107"/>
    </row>
    <row r="178" spans="1:10" ht="8.1" customHeight="1" x14ac:dyDescent="0.25">
      <c r="A178" s="251"/>
      <c r="B178" s="251"/>
      <c r="C178" s="251"/>
      <c r="D178" s="251"/>
      <c r="E178" s="251"/>
      <c r="F178" s="251"/>
      <c r="G178" s="251"/>
      <c r="H178" s="251"/>
      <c r="I178" s="251"/>
    </row>
    <row r="179" spans="1:10" x14ac:dyDescent="0.25">
      <c r="A179" s="251"/>
      <c r="B179" s="541" t="s">
        <v>437</v>
      </c>
      <c r="C179" s="541"/>
      <c r="D179" s="541"/>
      <c r="E179" s="541"/>
      <c r="F179" s="541"/>
      <c r="G179" s="541"/>
      <c r="H179" s="541"/>
      <c r="I179" s="541"/>
      <c r="J179" s="326"/>
    </row>
    <row r="180" spans="1:10" ht="8.1" customHeight="1" x14ac:dyDescent="0.25">
      <c r="A180" s="251"/>
      <c r="B180" s="251"/>
      <c r="C180" s="251"/>
      <c r="D180" s="251"/>
      <c r="E180" s="251"/>
      <c r="F180" s="251"/>
      <c r="G180" s="251"/>
      <c r="H180" s="251"/>
      <c r="I180" s="251"/>
    </row>
    <row r="181" spans="1:10" ht="15.75" x14ac:dyDescent="0.25">
      <c r="A181" s="251"/>
      <c r="B181" s="540" t="s">
        <v>438</v>
      </c>
      <c r="C181" s="540"/>
      <c r="D181" s="540"/>
      <c r="E181" s="540"/>
      <c r="F181" s="540"/>
      <c r="G181" s="540"/>
      <c r="H181" s="540"/>
      <c r="I181" s="540"/>
      <c r="J181" s="361"/>
    </row>
    <row r="182" spans="1:10" x14ac:dyDescent="0.25">
      <c r="A182" s="251"/>
      <c r="B182" s="541" t="s">
        <v>439</v>
      </c>
      <c r="C182" s="541"/>
      <c r="D182" s="541"/>
      <c r="E182" s="541"/>
      <c r="F182" s="541"/>
      <c r="G182" s="541"/>
      <c r="H182" s="541"/>
      <c r="I182" s="541"/>
      <c r="J182" s="326"/>
    </row>
    <row r="183" spans="1:10" ht="8.1" customHeight="1" x14ac:dyDescent="0.25">
      <c r="A183" s="251"/>
      <c r="B183" s="251"/>
      <c r="C183" s="251"/>
      <c r="D183" s="251"/>
      <c r="E183" s="251"/>
      <c r="F183" s="251"/>
      <c r="G183" s="251"/>
      <c r="H183" s="251"/>
      <c r="I183" s="251"/>
    </row>
    <row r="184" spans="1:10" ht="38.25" customHeight="1" x14ac:dyDescent="0.25">
      <c r="A184" s="251"/>
      <c r="B184" s="542" t="s">
        <v>440</v>
      </c>
      <c r="C184" s="542"/>
      <c r="D184" s="542"/>
      <c r="E184" s="542"/>
      <c r="F184" s="542"/>
      <c r="G184" s="542"/>
      <c r="H184" s="542"/>
      <c r="I184" s="542"/>
      <c r="J184" s="350"/>
    </row>
    <row r="185" spans="1:10" ht="8.1" customHeight="1" x14ac:dyDescent="0.25">
      <c r="A185" s="251"/>
      <c r="B185" s="251"/>
      <c r="C185" s="251"/>
      <c r="D185" s="251"/>
      <c r="E185" s="251"/>
      <c r="F185" s="251"/>
      <c r="G185" s="251"/>
      <c r="H185" s="251"/>
      <c r="I185" s="251"/>
    </row>
    <row r="186" spans="1:10" ht="37.5" customHeight="1" x14ac:dyDescent="0.25">
      <c r="A186" s="251"/>
      <c r="B186" s="537" t="s">
        <v>441</v>
      </c>
      <c r="C186" s="537"/>
      <c r="D186" s="537"/>
      <c r="E186" s="537"/>
      <c r="F186" s="537"/>
      <c r="G186" s="537"/>
      <c r="H186" s="537"/>
      <c r="I186" s="537"/>
      <c r="J186" s="107"/>
    </row>
    <row r="187" spans="1:10" ht="8.1" customHeight="1" x14ac:dyDescent="0.25">
      <c r="A187" s="251"/>
      <c r="B187" s="251"/>
      <c r="C187" s="251"/>
      <c r="D187" s="251"/>
      <c r="E187" s="251"/>
      <c r="F187" s="251"/>
      <c r="G187" s="251"/>
      <c r="H187" s="251"/>
      <c r="I187" s="251"/>
    </row>
    <row r="188" spans="1:10" ht="48.75" customHeight="1" x14ac:dyDescent="0.25">
      <c r="A188" s="251"/>
      <c r="B188" s="537" t="s">
        <v>442</v>
      </c>
      <c r="C188" s="537"/>
      <c r="D188" s="537"/>
      <c r="E188" s="537"/>
      <c r="F188" s="537"/>
      <c r="G188" s="537"/>
      <c r="H188" s="537"/>
      <c r="I188" s="537"/>
      <c r="J188" s="107"/>
    </row>
    <row r="189" spans="1:10" ht="8.1" customHeight="1" x14ac:dyDescent="0.25">
      <c r="A189" s="251"/>
      <c r="B189" s="251"/>
      <c r="C189" s="251"/>
      <c r="D189" s="251"/>
      <c r="E189" s="251"/>
      <c r="F189" s="251"/>
      <c r="G189" s="251"/>
      <c r="H189" s="251"/>
      <c r="I189" s="251"/>
    </row>
    <row r="190" spans="1:10" ht="15.75" x14ac:dyDescent="0.25">
      <c r="A190" s="251"/>
      <c r="B190" s="540" t="s">
        <v>443</v>
      </c>
      <c r="C190" s="540"/>
      <c r="D190" s="540"/>
      <c r="E190" s="540"/>
      <c r="F190" s="540"/>
      <c r="G190" s="540"/>
      <c r="H190" s="540"/>
      <c r="I190" s="540"/>
      <c r="J190" s="361"/>
    </row>
    <row r="191" spans="1:10" ht="54" customHeight="1" x14ac:dyDescent="0.25">
      <c r="A191" s="251"/>
      <c r="B191" s="537" t="s">
        <v>444</v>
      </c>
      <c r="C191" s="537"/>
      <c r="D191" s="537"/>
      <c r="E191" s="537"/>
      <c r="F191" s="537"/>
      <c r="G191" s="537"/>
      <c r="H191" s="537"/>
      <c r="I191" s="537"/>
      <c r="J191" s="107"/>
    </row>
    <row r="192" spans="1:10" ht="8.1" customHeight="1" x14ac:dyDescent="0.25">
      <c r="A192" s="251"/>
      <c r="B192" s="251"/>
      <c r="C192" s="251"/>
      <c r="D192" s="251"/>
      <c r="E192" s="251"/>
      <c r="F192" s="251"/>
      <c r="G192" s="251"/>
      <c r="H192" s="251"/>
      <c r="I192" s="251"/>
    </row>
    <row r="193" spans="1:11" ht="15.75" x14ac:dyDescent="0.25">
      <c r="A193" s="251"/>
      <c r="B193" s="540" t="s">
        <v>445</v>
      </c>
      <c r="C193" s="540"/>
      <c r="D193" s="540"/>
      <c r="E193" s="540"/>
      <c r="F193" s="540"/>
      <c r="G193" s="540"/>
      <c r="H193" s="540"/>
      <c r="I193" s="540"/>
      <c r="J193" s="361"/>
    </row>
    <row r="194" spans="1:11" ht="36.75" customHeight="1" x14ac:dyDescent="0.25">
      <c r="A194" s="251"/>
      <c r="B194" s="537" t="s">
        <v>446</v>
      </c>
      <c r="C194" s="537"/>
      <c r="D194" s="537"/>
      <c r="E194" s="537"/>
      <c r="F194" s="537"/>
      <c r="G194" s="537"/>
      <c r="H194" s="537"/>
      <c r="I194" s="537"/>
      <c r="J194" s="107"/>
    </row>
    <row r="195" spans="1:11" ht="8.1" customHeight="1" x14ac:dyDescent="0.25">
      <c r="A195" s="251"/>
      <c r="B195" s="251"/>
      <c r="C195" s="251"/>
      <c r="D195" s="251"/>
      <c r="E195" s="251"/>
      <c r="F195" s="251"/>
      <c r="G195" s="251"/>
      <c r="H195" s="251"/>
      <c r="I195" s="251"/>
    </row>
    <row r="196" spans="1:11" ht="65.25" customHeight="1" x14ac:dyDescent="0.25">
      <c r="A196" s="251"/>
      <c r="B196" s="542" t="s">
        <v>447</v>
      </c>
      <c r="C196" s="542"/>
      <c r="D196" s="542"/>
      <c r="E196" s="542"/>
      <c r="F196" s="542"/>
      <c r="G196" s="542"/>
      <c r="H196" s="542"/>
      <c r="I196" s="542"/>
      <c r="J196" s="350"/>
    </row>
    <row r="197" spans="1:11" ht="8.1" customHeight="1" x14ac:dyDescent="0.25">
      <c r="A197" s="251"/>
      <c r="B197" s="251"/>
      <c r="C197" s="251"/>
      <c r="D197" s="251"/>
      <c r="E197" s="251"/>
      <c r="F197" s="251"/>
      <c r="G197" s="251"/>
      <c r="H197" s="251"/>
      <c r="I197" s="251"/>
    </row>
    <row r="198" spans="1:11" ht="45.75" customHeight="1" x14ac:dyDescent="0.25">
      <c r="A198" s="251"/>
      <c r="B198" s="542" t="s">
        <v>448</v>
      </c>
      <c r="C198" s="542"/>
      <c r="D198" s="542"/>
      <c r="E198" s="542"/>
      <c r="F198" s="542"/>
      <c r="G198" s="542"/>
      <c r="H198" s="542"/>
      <c r="I198" s="542"/>
      <c r="J198" s="350"/>
    </row>
    <row r="199" spans="1:11" ht="8.1" customHeight="1" x14ac:dyDescent="0.25">
      <c r="A199" s="251"/>
      <c r="B199" s="251"/>
      <c r="C199" s="251"/>
      <c r="D199" s="251"/>
      <c r="E199" s="251"/>
      <c r="F199" s="251"/>
      <c r="G199" s="251"/>
      <c r="H199" s="251"/>
      <c r="I199" s="251"/>
    </row>
    <row r="200" spans="1:11" ht="12.75" customHeight="1" x14ac:dyDescent="0.25">
      <c r="A200" s="251"/>
      <c r="B200" s="251"/>
      <c r="C200" s="251"/>
      <c r="D200" s="251"/>
      <c r="E200" s="251"/>
      <c r="F200" s="251"/>
      <c r="G200" s="251"/>
      <c r="H200" s="251"/>
      <c r="I200" s="251"/>
    </row>
    <row r="201" spans="1:11" x14ac:dyDescent="0.25">
      <c r="A201" s="251"/>
      <c r="B201" s="251"/>
      <c r="C201" s="251"/>
      <c r="D201" s="251"/>
      <c r="E201" s="251"/>
      <c r="F201" s="251"/>
      <c r="G201" s="251"/>
      <c r="H201" s="251"/>
      <c r="I201" s="251"/>
    </row>
    <row r="202" spans="1:11" x14ac:dyDescent="0.25">
      <c r="A202" s="251"/>
      <c r="B202" s="251"/>
      <c r="C202" s="251"/>
      <c r="D202" s="251"/>
      <c r="E202" s="251"/>
      <c r="F202" s="251"/>
      <c r="G202" s="251"/>
      <c r="H202" s="251"/>
      <c r="I202" s="251"/>
    </row>
    <row r="203" spans="1:11" x14ac:dyDescent="0.25">
      <c r="A203" s="251"/>
      <c r="B203" s="251"/>
      <c r="C203" s="251"/>
      <c r="D203" s="251"/>
      <c r="E203" s="251"/>
      <c r="F203" s="251"/>
      <c r="G203" s="251"/>
      <c r="H203" s="251"/>
      <c r="I203" s="251"/>
    </row>
    <row r="204" spans="1:11" x14ac:dyDescent="0.25">
      <c r="A204" s="251"/>
      <c r="B204" s="251"/>
      <c r="C204" s="251"/>
      <c r="D204" s="251"/>
      <c r="E204" s="251"/>
      <c r="F204" s="251"/>
      <c r="G204" s="251"/>
      <c r="H204" s="251"/>
      <c r="I204" s="251"/>
    </row>
    <row r="205" spans="1:11" ht="15.75" x14ac:dyDescent="0.25">
      <c r="A205" s="251"/>
      <c r="B205" s="540" t="s">
        <v>449</v>
      </c>
      <c r="C205" s="540"/>
      <c r="D205" s="540"/>
      <c r="E205" s="540"/>
      <c r="F205" s="540"/>
      <c r="G205" s="540"/>
      <c r="H205" s="540"/>
      <c r="I205" s="540"/>
      <c r="J205" s="361"/>
    </row>
    <row r="206" spans="1:11" ht="8.1" customHeight="1" x14ac:dyDescent="0.25">
      <c r="A206" s="251"/>
      <c r="B206" s="362"/>
      <c r="C206" s="362"/>
      <c r="D206" s="362"/>
      <c r="E206" s="362"/>
      <c r="F206" s="362"/>
      <c r="G206" s="362"/>
      <c r="H206" s="362"/>
      <c r="I206" s="362"/>
      <c r="J206" s="319"/>
    </row>
    <row r="207" spans="1:11" x14ac:dyDescent="0.25">
      <c r="A207" s="251"/>
      <c r="B207" s="544" t="s">
        <v>450</v>
      </c>
      <c r="C207" s="544"/>
      <c r="D207" s="544"/>
      <c r="E207" s="544"/>
      <c r="F207" s="361"/>
      <c r="G207" s="544" t="s">
        <v>451</v>
      </c>
      <c r="H207" s="544"/>
      <c r="I207" s="544"/>
      <c r="J207" s="326"/>
    </row>
    <row r="208" spans="1:11" x14ac:dyDescent="0.25">
      <c r="A208" s="251"/>
      <c r="B208" s="545" t="s">
        <v>452</v>
      </c>
      <c r="C208" s="545"/>
      <c r="D208" s="545"/>
      <c r="E208" s="545"/>
      <c r="F208" s="361"/>
      <c r="G208" s="546" t="s">
        <v>453</v>
      </c>
      <c r="H208" s="546"/>
      <c r="I208" s="546"/>
      <c r="J208" s="326"/>
      <c r="K208" s="326"/>
    </row>
    <row r="209" spans="1:10" ht="8.1" customHeight="1" x14ac:dyDescent="0.25">
      <c r="A209" s="251"/>
      <c r="B209" s="251"/>
      <c r="C209" s="251"/>
      <c r="D209" s="251"/>
      <c r="E209" s="251"/>
      <c r="F209" s="251"/>
      <c r="G209" s="251"/>
      <c r="H209" s="251"/>
      <c r="I209" s="251"/>
    </row>
    <row r="210" spans="1:10" ht="34.5" customHeight="1" x14ac:dyDescent="0.25">
      <c r="A210" s="251"/>
      <c r="B210" s="537" t="s">
        <v>454</v>
      </c>
      <c r="C210" s="537"/>
      <c r="D210" s="537"/>
      <c r="E210" s="537"/>
      <c r="F210" s="537"/>
      <c r="G210" s="537"/>
      <c r="H210" s="537"/>
      <c r="I210" s="537"/>
      <c r="J210" s="107"/>
    </row>
    <row r="211" spans="1:10" ht="8.1" customHeight="1" x14ac:dyDescent="0.25">
      <c r="A211" s="251"/>
      <c r="B211" s="251"/>
      <c r="C211" s="251"/>
      <c r="D211" s="251"/>
      <c r="E211" s="251"/>
      <c r="F211" s="251"/>
      <c r="G211" s="251"/>
      <c r="H211" s="251"/>
      <c r="I211" s="251"/>
    </row>
    <row r="212" spans="1:10" ht="15.75" x14ac:dyDescent="0.25">
      <c r="A212" s="251"/>
      <c r="B212" s="543" t="s">
        <v>455</v>
      </c>
      <c r="C212" s="543"/>
      <c r="D212" s="543"/>
      <c r="E212" s="543"/>
      <c r="F212" s="543"/>
      <c r="G212" s="543"/>
      <c r="H212" s="543"/>
      <c r="I212" s="543"/>
      <c r="J212" s="361"/>
    </row>
    <row r="213" spans="1:10" ht="48" customHeight="1" x14ac:dyDescent="0.25">
      <c r="A213" s="251"/>
      <c r="B213" s="537" t="s">
        <v>456</v>
      </c>
      <c r="C213" s="537"/>
      <c r="D213" s="537"/>
      <c r="E213" s="537"/>
      <c r="F213" s="537"/>
      <c r="G213" s="537"/>
      <c r="H213" s="537"/>
      <c r="I213" s="537"/>
      <c r="J213" s="107"/>
    </row>
    <row r="214" spans="1:10" ht="8.1" customHeight="1" x14ac:dyDescent="0.25">
      <c r="A214" s="251"/>
      <c r="B214" s="362"/>
      <c r="C214" s="362"/>
      <c r="D214" s="362"/>
      <c r="E214" s="362"/>
      <c r="F214" s="362"/>
      <c r="G214" s="362"/>
      <c r="H214" s="362"/>
      <c r="I214" s="362"/>
    </row>
    <row r="215" spans="1:10" ht="15.75" x14ac:dyDescent="0.25">
      <c r="A215" s="251"/>
      <c r="B215" s="543" t="s">
        <v>457</v>
      </c>
      <c r="C215" s="543"/>
      <c r="D215" s="543"/>
      <c r="E215" s="543"/>
      <c r="F215" s="543"/>
      <c r="G215" s="543"/>
      <c r="H215" s="543"/>
      <c r="I215" s="543"/>
      <c r="J215" s="361"/>
    </row>
    <row r="216" spans="1:10" ht="35.25" customHeight="1" x14ac:dyDescent="0.25">
      <c r="A216" s="251"/>
      <c r="B216" s="537" t="s">
        <v>458</v>
      </c>
      <c r="C216" s="537"/>
      <c r="D216" s="537"/>
      <c r="E216" s="537"/>
      <c r="F216" s="537"/>
      <c r="G216" s="537"/>
      <c r="H216" s="537"/>
      <c r="I216" s="537"/>
      <c r="J216" s="107"/>
    </row>
    <row r="217" spans="1:10" ht="8.1" customHeight="1" x14ac:dyDescent="0.25">
      <c r="A217" s="251"/>
      <c r="B217" s="251"/>
      <c r="C217" s="251"/>
      <c r="D217" s="251"/>
      <c r="E217" s="251"/>
      <c r="F217" s="251"/>
      <c r="G217" s="251"/>
      <c r="H217" s="251"/>
      <c r="I217" s="251"/>
    </row>
    <row r="218" spans="1:10" ht="15.75" x14ac:dyDescent="0.25">
      <c r="A218" s="251"/>
      <c r="B218" s="540" t="s">
        <v>459</v>
      </c>
      <c r="C218" s="540"/>
      <c r="D218" s="540"/>
      <c r="E218" s="540"/>
      <c r="F218" s="540"/>
      <c r="G218" s="540"/>
      <c r="H218" s="540"/>
      <c r="I218" s="540"/>
      <c r="J218" s="361"/>
    </row>
    <row r="219" spans="1:10" ht="33" customHeight="1" x14ac:dyDescent="0.25">
      <c r="A219" s="251"/>
      <c r="B219" s="537" t="s">
        <v>460</v>
      </c>
      <c r="C219" s="537"/>
      <c r="D219" s="537"/>
      <c r="E219" s="537"/>
      <c r="F219" s="537"/>
      <c r="G219" s="537"/>
      <c r="H219" s="537"/>
      <c r="I219" s="537"/>
      <c r="J219" s="107"/>
    </row>
    <row r="220" spans="1:10" ht="8.1" customHeight="1" x14ac:dyDescent="0.25">
      <c r="A220" s="251"/>
      <c r="B220" s="537"/>
      <c r="C220" s="537"/>
      <c r="D220" s="537"/>
      <c r="E220" s="537"/>
      <c r="F220" s="537"/>
      <c r="G220" s="537"/>
      <c r="H220" s="537"/>
      <c r="I220" s="537"/>
    </row>
    <row r="221" spans="1:10" ht="15.75" x14ac:dyDescent="0.25">
      <c r="A221" s="251"/>
      <c r="B221" s="540" t="s">
        <v>461</v>
      </c>
      <c r="C221" s="540"/>
      <c r="D221" s="540"/>
      <c r="E221" s="540"/>
      <c r="F221" s="540"/>
      <c r="G221" s="540"/>
      <c r="H221" s="540"/>
      <c r="I221" s="540"/>
      <c r="J221" s="361"/>
    </row>
    <row r="222" spans="1:10" ht="8.1" customHeight="1" x14ac:dyDescent="0.25">
      <c r="A222" s="251"/>
      <c r="B222" s="362"/>
      <c r="C222" s="362"/>
      <c r="D222" s="362"/>
      <c r="E222" s="362"/>
      <c r="F222" s="362"/>
      <c r="G222" s="362"/>
      <c r="H222" s="362"/>
      <c r="I222" s="362"/>
    </row>
    <row r="223" spans="1:10" ht="17.25" customHeight="1" x14ac:dyDescent="0.25">
      <c r="A223" s="251"/>
      <c r="B223" s="538" t="s">
        <v>462</v>
      </c>
      <c r="C223" s="538"/>
      <c r="D223" s="538"/>
      <c r="E223" s="538"/>
      <c r="F223" s="538"/>
      <c r="G223" s="538"/>
      <c r="H223" s="538"/>
      <c r="I223" s="538"/>
      <c r="J223" s="321"/>
    </row>
    <row r="224" spans="1:10" ht="8.1" customHeight="1" x14ac:dyDescent="0.25">
      <c r="A224" s="251"/>
      <c r="B224" s="362"/>
      <c r="C224" s="362"/>
      <c r="D224" s="362"/>
      <c r="E224" s="362"/>
      <c r="F224" s="362"/>
      <c r="G224" s="362"/>
      <c r="H224" s="362"/>
      <c r="I224" s="362"/>
    </row>
    <row r="225" spans="1:10" ht="32.25" customHeight="1" x14ac:dyDescent="0.25">
      <c r="A225" s="251"/>
      <c r="B225" s="537" t="s">
        <v>463</v>
      </c>
      <c r="C225" s="537"/>
      <c r="D225" s="537"/>
      <c r="E225" s="537"/>
      <c r="F225" s="537"/>
      <c r="G225" s="537"/>
      <c r="H225" s="537"/>
      <c r="I225" s="537"/>
      <c r="J225" s="107"/>
    </row>
    <row r="226" spans="1:10" x14ac:dyDescent="0.25">
      <c r="A226" s="251"/>
      <c r="B226" s="251"/>
      <c r="C226" s="251"/>
      <c r="D226" s="251"/>
      <c r="E226" s="251"/>
      <c r="F226" s="251"/>
      <c r="G226" s="251"/>
      <c r="H226" s="251"/>
      <c r="I226" s="251"/>
    </row>
    <row r="227" spans="1:10" x14ac:dyDescent="0.25">
      <c r="A227" s="251"/>
      <c r="B227" s="251"/>
      <c r="C227" s="251"/>
      <c r="D227" s="251"/>
      <c r="E227" s="251"/>
      <c r="F227" s="251"/>
      <c r="G227" s="251"/>
      <c r="H227" s="251"/>
      <c r="I227" s="251"/>
    </row>
    <row r="228" spans="1:10" x14ac:dyDescent="0.25">
      <c r="A228" s="251"/>
      <c r="B228" s="251"/>
      <c r="C228" s="251"/>
      <c r="D228" s="251"/>
      <c r="E228" s="251"/>
      <c r="F228" s="251"/>
      <c r="G228" s="251"/>
      <c r="H228" s="251"/>
      <c r="I228" s="251"/>
    </row>
    <row r="229" spans="1:10" x14ac:dyDescent="0.25">
      <c r="A229" s="251"/>
      <c r="B229" s="251"/>
      <c r="C229" s="251"/>
      <c r="D229" s="251"/>
      <c r="E229" s="251"/>
      <c r="F229" s="251"/>
      <c r="G229" s="251"/>
      <c r="H229" s="251"/>
      <c r="I229" s="251"/>
    </row>
    <row r="230" spans="1:10" x14ac:dyDescent="0.25">
      <c r="A230" s="251"/>
      <c r="B230" s="251"/>
      <c r="C230" s="251"/>
      <c r="D230" s="251"/>
      <c r="E230" s="251"/>
      <c r="F230" s="251"/>
      <c r="G230" s="251"/>
      <c r="H230" s="251"/>
      <c r="I230" s="251"/>
    </row>
    <row r="231" spans="1:10" x14ac:dyDescent="0.25">
      <c r="A231" s="251"/>
      <c r="B231" s="251"/>
      <c r="C231" s="251"/>
      <c r="D231" s="251"/>
      <c r="E231" s="251"/>
      <c r="F231" s="251"/>
      <c r="G231" s="251"/>
      <c r="H231" s="251"/>
      <c r="I231" s="251"/>
    </row>
    <row r="232" spans="1:10" x14ac:dyDescent="0.25">
      <c r="A232" s="251"/>
      <c r="B232" s="251"/>
      <c r="C232" s="251"/>
      <c r="D232" s="251"/>
      <c r="E232" s="251"/>
      <c r="F232" s="251"/>
      <c r="G232" s="251"/>
      <c r="H232" s="251"/>
      <c r="I232" s="251"/>
    </row>
    <row r="233" spans="1:10" x14ac:dyDescent="0.25">
      <c r="A233" s="251"/>
      <c r="B233" s="251"/>
      <c r="C233" s="251"/>
      <c r="D233" s="251"/>
      <c r="E233" s="251"/>
      <c r="F233" s="251"/>
      <c r="G233" s="251"/>
      <c r="H233" s="251"/>
      <c r="I233" s="251"/>
    </row>
    <row r="234" spans="1:10" x14ac:dyDescent="0.25">
      <c r="A234" s="251"/>
      <c r="B234" s="251"/>
      <c r="C234" s="251"/>
      <c r="D234" s="251"/>
      <c r="E234" s="251"/>
      <c r="F234" s="251"/>
      <c r="G234" s="251"/>
      <c r="H234" s="251"/>
      <c r="I234" s="251"/>
    </row>
    <row r="235" spans="1:10" x14ac:dyDescent="0.25">
      <c r="A235" s="251"/>
      <c r="B235" s="251"/>
      <c r="C235" s="251"/>
      <c r="D235" s="251"/>
      <c r="E235" s="251"/>
      <c r="F235" s="251"/>
      <c r="G235" s="251"/>
      <c r="H235" s="251"/>
      <c r="I235" s="251"/>
    </row>
    <row r="236" spans="1:10" x14ac:dyDescent="0.25">
      <c r="A236" s="251"/>
      <c r="B236" s="251"/>
      <c r="C236" s="251"/>
      <c r="D236" s="251"/>
      <c r="E236" s="251"/>
      <c r="F236" s="251"/>
      <c r="G236" s="251"/>
      <c r="H236" s="251"/>
      <c r="I236" s="251"/>
    </row>
    <row r="237" spans="1:10" x14ac:dyDescent="0.25">
      <c r="A237" s="251"/>
      <c r="B237" s="251"/>
      <c r="C237" s="251"/>
      <c r="D237" s="251"/>
      <c r="E237" s="251"/>
      <c r="F237" s="251"/>
      <c r="G237" s="251"/>
      <c r="H237" s="251"/>
      <c r="I237" s="251"/>
    </row>
    <row r="238" spans="1:10" x14ac:dyDescent="0.25">
      <c r="A238" s="251"/>
      <c r="B238" s="251"/>
      <c r="C238" s="251"/>
      <c r="D238" s="251"/>
      <c r="E238" s="251"/>
      <c r="F238" s="251"/>
      <c r="G238" s="251"/>
      <c r="H238" s="251"/>
      <c r="I238" s="251"/>
    </row>
    <row r="239" spans="1:10" x14ac:dyDescent="0.25">
      <c r="A239" s="251"/>
      <c r="B239" s="251"/>
      <c r="C239" s="251"/>
      <c r="D239" s="251"/>
      <c r="E239" s="251"/>
      <c r="F239" s="251"/>
      <c r="G239" s="251"/>
      <c r="H239" s="251"/>
      <c r="I239" s="251"/>
    </row>
    <row r="240" spans="1:10" x14ac:dyDescent="0.25">
      <c r="A240" s="251"/>
      <c r="B240" s="251"/>
      <c r="C240" s="251"/>
      <c r="D240" s="251"/>
      <c r="E240" s="251"/>
      <c r="F240" s="251"/>
      <c r="G240" s="251"/>
      <c r="H240" s="251"/>
      <c r="I240" s="251"/>
    </row>
    <row r="241" spans="1:12" x14ac:dyDescent="0.25">
      <c r="A241" s="251"/>
      <c r="B241" s="251"/>
      <c r="C241" s="251"/>
      <c r="D241" s="251"/>
      <c r="E241" s="251"/>
      <c r="F241" s="251"/>
      <c r="G241" s="251"/>
      <c r="H241" s="251"/>
      <c r="I241" s="251"/>
    </row>
    <row r="242" spans="1:12" x14ac:dyDescent="0.25">
      <c r="A242" s="251"/>
      <c r="B242" s="251"/>
      <c r="C242" s="251"/>
      <c r="D242" s="251"/>
      <c r="E242" s="251"/>
      <c r="F242" s="251"/>
      <c r="G242" s="251"/>
      <c r="H242" s="251"/>
      <c r="I242" s="251"/>
    </row>
    <row r="243" spans="1:12" x14ac:dyDescent="0.25">
      <c r="A243" s="251"/>
      <c r="B243" s="251"/>
      <c r="C243" s="251"/>
      <c r="D243" s="251"/>
      <c r="E243" s="251"/>
      <c r="F243" s="251"/>
      <c r="G243" s="251"/>
      <c r="H243" s="251"/>
      <c r="I243" s="251"/>
    </row>
    <row r="244" spans="1:12" x14ac:dyDescent="0.25">
      <c r="A244" s="251"/>
      <c r="B244" s="251"/>
      <c r="C244" s="251"/>
      <c r="D244" s="251"/>
      <c r="E244" s="251"/>
      <c r="F244" s="251"/>
      <c r="G244" s="251"/>
      <c r="H244" s="251"/>
      <c r="I244" s="251"/>
    </row>
    <row r="245" spans="1:12" x14ac:dyDescent="0.25">
      <c r="A245" s="251"/>
      <c r="B245" s="251"/>
      <c r="C245" s="251"/>
      <c r="D245" s="251"/>
      <c r="E245" s="251"/>
      <c r="F245" s="251"/>
      <c r="G245" s="251"/>
      <c r="H245" s="251"/>
      <c r="I245" s="251"/>
    </row>
    <row r="246" spans="1:12" ht="15.75" x14ac:dyDescent="0.25">
      <c r="A246" s="251"/>
      <c r="B246" s="540" t="s">
        <v>464</v>
      </c>
      <c r="C246" s="540"/>
      <c r="D246" s="540"/>
      <c r="E246" s="540"/>
      <c r="F246" s="540"/>
      <c r="G246" s="540"/>
      <c r="H246" s="540"/>
      <c r="I246" s="540"/>
      <c r="J246" s="361"/>
    </row>
    <row r="247" spans="1:12" x14ac:dyDescent="0.25">
      <c r="A247" s="251"/>
      <c r="B247" s="251"/>
      <c r="C247" s="251"/>
      <c r="D247" s="251"/>
      <c r="E247" s="251"/>
      <c r="F247" s="251"/>
      <c r="G247" s="251"/>
      <c r="H247" s="251"/>
      <c r="I247" s="251"/>
    </row>
    <row r="248" spans="1:12" ht="30.75" customHeight="1" x14ac:dyDescent="0.25">
      <c r="A248" s="251"/>
      <c r="B248" s="537" t="s">
        <v>465</v>
      </c>
      <c r="C248" s="537"/>
      <c r="D248" s="537"/>
      <c r="E248" s="537"/>
      <c r="F248" s="537"/>
      <c r="G248" s="537"/>
      <c r="H248" s="537"/>
      <c r="I248" s="537"/>
      <c r="J248" s="326"/>
    </row>
    <row r="249" spans="1:12" x14ac:dyDescent="0.25">
      <c r="A249" s="251"/>
      <c r="B249" s="251"/>
      <c r="C249" s="251"/>
      <c r="D249" s="251"/>
      <c r="E249" s="251"/>
      <c r="F249" s="251"/>
      <c r="G249" s="251"/>
      <c r="H249" s="251"/>
      <c r="I249" s="251"/>
    </row>
    <row r="250" spans="1:12" x14ac:dyDescent="0.25">
      <c r="A250" s="251"/>
      <c r="B250" s="547" t="s">
        <v>18</v>
      </c>
      <c r="C250" s="547"/>
      <c r="D250" s="547"/>
      <c r="E250" s="547"/>
      <c r="F250" s="545"/>
      <c r="G250" s="363">
        <v>2022</v>
      </c>
      <c r="H250" s="545"/>
      <c r="I250" s="363">
        <v>2021</v>
      </c>
    </row>
    <row r="251" spans="1:12" x14ac:dyDescent="0.25">
      <c r="A251" s="251"/>
      <c r="B251" s="548" t="s">
        <v>590</v>
      </c>
      <c r="C251" s="548"/>
      <c r="D251" s="548"/>
      <c r="E251" s="548"/>
      <c r="F251" s="545"/>
      <c r="G251" s="364">
        <v>500000</v>
      </c>
      <c r="H251" s="545"/>
      <c r="I251" s="364">
        <v>700000</v>
      </c>
    </row>
    <row r="252" spans="1:12" x14ac:dyDescent="0.25">
      <c r="A252" s="251"/>
      <c r="B252" s="365" t="s">
        <v>592</v>
      </c>
      <c r="C252" s="365"/>
      <c r="D252" s="365"/>
      <c r="E252" s="365"/>
      <c r="F252" s="545"/>
      <c r="G252" s="364">
        <v>200000</v>
      </c>
      <c r="H252" s="545"/>
      <c r="I252" s="364"/>
    </row>
    <row r="253" spans="1:12" x14ac:dyDescent="0.25">
      <c r="A253" s="251"/>
      <c r="B253" s="365" t="s">
        <v>589</v>
      </c>
      <c r="C253" s="365"/>
      <c r="D253" s="365"/>
      <c r="E253" s="365"/>
      <c r="F253" s="545"/>
      <c r="G253" s="364">
        <v>54905</v>
      </c>
      <c r="H253" s="545"/>
      <c r="I253" s="364"/>
      <c r="L253" s="166"/>
    </row>
    <row r="254" spans="1:12" x14ac:dyDescent="0.25">
      <c r="A254" s="251"/>
      <c r="B254" s="548" t="s">
        <v>198</v>
      </c>
      <c r="C254" s="548"/>
      <c r="D254" s="548"/>
      <c r="E254" s="548"/>
      <c r="F254" s="545"/>
      <c r="G254" s="364">
        <v>997158.75</v>
      </c>
      <c r="H254" s="545"/>
      <c r="I254" s="364">
        <v>2041959</v>
      </c>
    </row>
    <row r="255" spans="1:12" x14ac:dyDescent="0.25">
      <c r="A255" s="251"/>
      <c r="B255" s="548" t="s">
        <v>466</v>
      </c>
      <c r="C255" s="548"/>
      <c r="D255" s="548"/>
      <c r="E255" s="548"/>
      <c r="F255" s="545"/>
      <c r="G255" s="364">
        <v>1922160.87</v>
      </c>
      <c r="H255" s="545"/>
      <c r="I255" s="364">
        <v>6579458</v>
      </c>
    </row>
    <row r="256" spans="1:12" x14ac:dyDescent="0.25">
      <c r="A256" s="251"/>
      <c r="B256" s="548" t="s">
        <v>467</v>
      </c>
      <c r="C256" s="548"/>
      <c r="D256" s="548"/>
      <c r="E256" s="548"/>
      <c r="F256" s="545"/>
      <c r="G256" s="364">
        <v>217542.53</v>
      </c>
      <c r="H256" s="545"/>
      <c r="I256" s="364"/>
    </row>
    <row r="257" spans="1:12" x14ac:dyDescent="0.25">
      <c r="A257" s="251"/>
      <c r="B257" s="548" t="s">
        <v>468</v>
      </c>
      <c r="C257" s="548"/>
      <c r="D257" s="548"/>
      <c r="E257" s="548"/>
      <c r="F257" s="545"/>
      <c r="G257" s="364">
        <v>146762.29999999999</v>
      </c>
      <c r="H257" s="545"/>
      <c r="I257" s="364">
        <v>115767</v>
      </c>
      <c r="L257" s="166"/>
    </row>
    <row r="258" spans="1:12" x14ac:dyDescent="0.25">
      <c r="A258" s="251"/>
      <c r="B258" s="548" t="s">
        <v>588</v>
      </c>
      <c r="C258" s="548"/>
      <c r="D258" s="548"/>
      <c r="E258" s="548"/>
      <c r="F258" s="545"/>
      <c r="G258" s="364">
        <v>245788.72</v>
      </c>
      <c r="H258" s="545"/>
      <c r="I258" s="364">
        <v>10164452</v>
      </c>
    </row>
    <row r="259" spans="1:12" x14ac:dyDescent="0.25">
      <c r="A259" s="251"/>
      <c r="B259" s="548" t="s">
        <v>591</v>
      </c>
      <c r="C259" s="548"/>
      <c r="D259" s="548"/>
      <c r="E259" s="548"/>
      <c r="F259" s="545"/>
      <c r="G259" s="366">
        <v>352946.03</v>
      </c>
      <c r="H259" s="545"/>
      <c r="I259" s="366">
        <v>4216254</v>
      </c>
      <c r="K259" s="443">
        <f>G255+G256+G258+G259</f>
        <v>2738438.1500000004</v>
      </c>
    </row>
    <row r="260" spans="1:12" ht="15.75" x14ac:dyDescent="0.25">
      <c r="A260" s="251"/>
      <c r="B260" s="549" t="s">
        <v>469</v>
      </c>
      <c r="C260" s="549"/>
      <c r="D260" s="549"/>
      <c r="E260" s="549"/>
      <c r="F260" s="545"/>
      <c r="G260" s="367">
        <f>+G251+G252+G253+G254+G255+G256+G257+G258+G259</f>
        <v>4637264.2</v>
      </c>
      <c r="H260" s="545"/>
      <c r="I260" s="368">
        <f>+I251+I254+I255+I257+I258+I259</f>
        <v>23817890</v>
      </c>
    </row>
    <row r="261" spans="1:12" x14ac:dyDescent="0.25">
      <c r="A261" s="251"/>
      <c r="B261" s="369"/>
      <c r="C261" s="369"/>
      <c r="D261" s="369"/>
      <c r="E261" s="369"/>
      <c r="F261" s="370"/>
      <c r="G261" s="371"/>
      <c r="H261" s="370"/>
      <c r="I261" s="364"/>
    </row>
    <row r="262" spans="1:12" x14ac:dyDescent="0.25">
      <c r="A262" s="251"/>
      <c r="B262" s="384" t="s">
        <v>593</v>
      </c>
      <c r="C262" s="372"/>
      <c r="D262" s="372"/>
      <c r="E262" s="373">
        <v>2022</v>
      </c>
      <c r="F262" s="372"/>
      <c r="G262" s="372"/>
      <c r="H262" s="372"/>
      <c r="I262" s="372"/>
    </row>
    <row r="263" spans="1:12" x14ac:dyDescent="0.25">
      <c r="A263" s="251"/>
      <c r="B263" s="548" t="s">
        <v>594</v>
      </c>
      <c r="C263" s="548"/>
      <c r="D263" s="548"/>
      <c r="E263" s="374">
        <v>500000</v>
      </c>
      <c r="F263" s="370"/>
      <c r="G263" s="370"/>
      <c r="H263" s="370"/>
      <c r="I263" s="370"/>
    </row>
    <row r="264" spans="1:12" x14ac:dyDescent="0.25">
      <c r="A264" s="251"/>
      <c r="B264" s="548" t="s">
        <v>592</v>
      </c>
      <c r="C264" s="548"/>
      <c r="D264" s="548"/>
      <c r="E264" s="374">
        <v>200000</v>
      </c>
      <c r="F264" s="370"/>
      <c r="G264" s="370"/>
      <c r="H264" s="370"/>
      <c r="I264" s="370"/>
    </row>
    <row r="265" spans="1:12" x14ac:dyDescent="0.25">
      <c r="A265" s="251"/>
      <c r="B265" s="548" t="s">
        <v>589</v>
      </c>
      <c r="C265" s="548"/>
      <c r="D265" s="548"/>
      <c r="E265" s="374">
        <v>50000</v>
      </c>
      <c r="F265" s="370"/>
      <c r="G265" s="370"/>
      <c r="H265" s="370"/>
      <c r="I265" s="370"/>
    </row>
    <row r="266" spans="1:12" x14ac:dyDescent="0.25">
      <c r="A266" s="251"/>
      <c r="B266" s="548" t="s">
        <v>595</v>
      </c>
      <c r="C266" s="548"/>
      <c r="D266" s="548"/>
      <c r="E266" s="375">
        <v>4905</v>
      </c>
      <c r="F266" s="370"/>
      <c r="G266" s="370"/>
      <c r="H266" s="370"/>
      <c r="I266" s="370"/>
    </row>
    <row r="267" spans="1:12" x14ac:dyDescent="0.25">
      <c r="A267" s="251"/>
      <c r="B267" s="547" t="s">
        <v>470</v>
      </c>
      <c r="C267" s="547"/>
      <c r="D267" s="547"/>
      <c r="E267" s="376">
        <f>+E263+E264+E265+E266</f>
        <v>754905</v>
      </c>
      <c r="F267" s="370"/>
      <c r="G267" s="370"/>
      <c r="H267" s="370"/>
      <c r="I267" s="370"/>
    </row>
    <row r="268" spans="1:12" x14ac:dyDescent="0.25">
      <c r="A268" s="251"/>
      <c r="B268" s="370"/>
      <c r="C268" s="370"/>
      <c r="D268" s="370"/>
      <c r="E268" s="377"/>
      <c r="F268" s="370"/>
      <c r="G268" s="370"/>
      <c r="H268" s="370"/>
      <c r="I268" s="370"/>
    </row>
    <row r="269" spans="1:12" ht="15.75" x14ac:dyDescent="0.25">
      <c r="A269" s="251"/>
      <c r="B269" s="540" t="s">
        <v>596</v>
      </c>
      <c r="C269" s="540"/>
      <c r="D269" s="540"/>
      <c r="E269" s="540"/>
      <c r="F269" s="540"/>
      <c r="G269" s="540"/>
      <c r="H269" s="540"/>
      <c r="I269" s="540"/>
    </row>
    <row r="270" spans="1:12" x14ac:dyDescent="0.25">
      <c r="A270" s="251"/>
      <c r="B270" s="544"/>
      <c r="C270" s="544"/>
      <c r="D270" s="544"/>
      <c r="E270" s="544"/>
      <c r="F270" s="544"/>
      <c r="G270" s="544"/>
      <c r="H270" s="544"/>
      <c r="I270" s="544"/>
    </row>
    <row r="271" spans="1:12" x14ac:dyDescent="0.25">
      <c r="A271" s="251"/>
      <c r="B271" s="538" t="s">
        <v>471</v>
      </c>
      <c r="C271" s="538"/>
      <c r="D271" s="538"/>
      <c r="E271" s="538"/>
      <c r="F271" s="538"/>
      <c r="G271" s="538"/>
      <c r="H271" s="538"/>
      <c r="I271" s="538"/>
    </row>
    <row r="272" spans="1:12" ht="8.1" customHeight="1" x14ac:dyDescent="0.25">
      <c r="A272" s="251"/>
      <c r="B272" s="378"/>
      <c r="C272" s="378"/>
      <c r="D272" s="378"/>
      <c r="E272" s="378"/>
      <c r="F272" s="378"/>
      <c r="G272" s="378"/>
      <c r="H272" s="378"/>
      <c r="I272" s="378"/>
    </row>
    <row r="273" spans="1:10" x14ac:dyDescent="0.25">
      <c r="A273" s="251"/>
      <c r="B273" s="548" t="s">
        <v>18</v>
      </c>
      <c r="C273" s="548"/>
      <c r="D273" s="548"/>
      <c r="E273" s="548"/>
      <c r="F273" s="545" t="s">
        <v>472</v>
      </c>
      <c r="G273" s="363">
        <v>2022</v>
      </c>
      <c r="H273" s="545"/>
      <c r="I273" s="363">
        <v>2021</v>
      </c>
    </row>
    <row r="274" spans="1:10" x14ac:dyDescent="0.25">
      <c r="A274" s="251"/>
      <c r="B274" s="548" t="s">
        <v>473</v>
      </c>
      <c r="C274" s="548"/>
      <c r="D274" s="548"/>
      <c r="E274" s="548"/>
      <c r="F274" s="545"/>
      <c r="G274" s="364">
        <v>480384.99</v>
      </c>
      <c r="H274" s="545"/>
      <c r="I274" s="364">
        <v>1150725</v>
      </c>
    </row>
    <row r="275" spans="1:10" x14ac:dyDescent="0.25">
      <c r="A275" s="251"/>
      <c r="B275" s="548" t="s">
        <v>474</v>
      </c>
      <c r="C275" s="548"/>
      <c r="D275" s="548"/>
      <c r="E275" s="548"/>
      <c r="F275" s="545"/>
      <c r="G275" s="364">
        <v>1200800</v>
      </c>
      <c r="H275" s="545"/>
      <c r="I275" s="364">
        <v>625250</v>
      </c>
    </row>
    <row r="276" spans="1:10" x14ac:dyDescent="0.25">
      <c r="A276" s="251"/>
      <c r="B276" s="379" t="s">
        <v>475</v>
      </c>
      <c r="C276" s="380"/>
      <c r="D276" s="380"/>
      <c r="E276" s="379"/>
      <c r="F276" s="545"/>
      <c r="G276" s="364">
        <v>799200</v>
      </c>
      <c r="H276" s="545"/>
      <c r="I276" s="364">
        <v>2150000</v>
      </c>
    </row>
    <row r="277" spans="1:10" x14ac:dyDescent="0.25">
      <c r="A277" s="251"/>
      <c r="B277" s="548" t="s">
        <v>140</v>
      </c>
      <c r="C277" s="548"/>
      <c r="D277" s="548"/>
      <c r="E277" s="548"/>
      <c r="F277" s="545"/>
      <c r="G277" s="366">
        <v>1000000</v>
      </c>
      <c r="H277" s="545"/>
      <c r="I277" s="366">
        <v>1500589</v>
      </c>
    </row>
    <row r="278" spans="1:10" x14ac:dyDescent="0.25">
      <c r="A278" s="251"/>
      <c r="B278" s="547" t="s">
        <v>476</v>
      </c>
      <c r="C278" s="547"/>
      <c r="D278" s="547"/>
      <c r="E278" s="547"/>
      <c r="F278" s="545"/>
      <c r="G278" s="368">
        <f>+G274+G275+G276+G277</f>
        <v>3480384.99</v>
      </c>
      <c r="H278" s="545"/>
      <c r="I278" s="368">
        <f>+I274+I275+I276+I277</f>
        <v>5426564</v>
      </c>
    </row>
    <row r="279" spans="1:10" x14ac:dyDescent="0.25">
      <c r="A279" s="251"/>
      <c r="B279" s="365"/>
      <c r="C279" s="365"/>
      <c r="D279" s="365"/>
      <c r="E279" s="365"/>
      <c r="F279" s="370"/>
      <c r="G279" s="364"/>
      <c r="H279" s="370"/>
      <c r="I279" s="364"/>
    </row>
    <row r="280" spans="1:10" x14ac:dyDescent="0.25">
      <c r="A280" s="251"/>
      <c r="B280" s="365"/>
      <c r="C280" s="365"/>
      <c r="D280" s="365"/>
      <c r="E280" s="365"/>
      <c r="F280" s="370"/>
      <c r="G280" s="364"/>
      <c r="H280" s="370"/>
      <c r="I280" s="364"/>
    </row>
    <row r="281" spans="1:10" ht="8.25" customHeight="1" x14ac:dyDescent="0.25">
      <c r="A281" s="251"/>
      <c r="B281" s="372"/>
      <c r="C281" s="372"/>
      <c r="D281" s="372"/>
      <c r="E281" s="372"/>
      <c r="F281" s="372"/>
      <c r="G281" s="372"/>
      <c r="H281" s="372"/>
      <c r="I281" s="372"/>
    </row>
    <row r="282" spans="1:10" ht="21" customHeight="1" x14ac:dyDescent="0.25">
      <c r="A282" s="251"/>
      <c r="B282" s="550" t="s">
        <v>597</v>
      </c>
      <c r="C282" s="550"/>
      <c r="D282" s="550"/>
      <c r="E282" s="550"/>
      <c r="F282" s="550"/>
      <c r="G282" s="550"/>
      <c r="H282" s="550"/>
      <c r="I282" s="550"/>
    </row>
    <row r="283" spans="1:10" x14ac:dyDescent="0.25">
      <c r="A283" s="251"/>
      <c r="B283" s="544"/>
      <c r="C283" s="544"/>
      <c r="D283" s="544"/>
      <c r="E283" s="544"/>
      <c r="F283" s="544"/>
      <c r="G283" s="544"/>
      <c r="H283" s="544"/>
      <c r="I283" s="544"/>
    </row>
    <row r="284" spans="1:10" x14ac:dyDescent="0.25">
      <c r="A284" s="251"/>
      <c r="B284" s="541" t="s">
        <v>477</v>
      </c>
      <c r="C284" s="541"/>
      <c r="D284" s="541"/>
      <c r="E284" s="541"/>
      <c r="F284" s="541"/>
      <c r="G284" s="541"/>
      <c r="H284" s="541"/>
      <c r="I284" s="541"/>
    </row>
    <row r="285" spans="1:10" x14ac:dyDescent="0.25">
      <c r="A285" s="251"/>
      <c r="B285" s="545"/>
      <c r="C285" s="545"/>
      <c r="D285" s="545"/>
      <c r="E285" s="545"/>
      <c r="F285" s="545"/>
      <c r="G285" s="545"/>
      <c r="H285" s="545"/>
      <c r="I285" s="545"/>
    </row>
    <row r="286" spans="1:10" x14ac:dyDescent="0.25">
      <c r="A286" s="251"/>
      <c r="B286" s="547" t="s">
        <v>478</v>
      </c>
      <c r="C286" s="547"/>
      <c r="D286" s="547"/>
      <c r="E286" s="547"/>
      <c r="F286" s="545"/>
      <c r="G286" s="363">
        <v>2022</v>
      </c>
      <c r="H286" s="545"/>
      <c r="I286" s="363">
        <v>2021</v>
      </c>
    </row>
    <row r="287" spans="1:10" x14ac:dyDescent="0.25">
      <c r="A287" s="251"/>
      <c r="B287" s="548" t="s">
        <v>479</v>
      </c>
      <c r="C287" s="548"/>
      <c r="D287" s="548"/>
      <c r="E287" s="548"/>
      <c r="F287" s="545"/>
      <c r="G287" s="364">
        <v>338529.69</v>
      </c>
      <c r="H287" s="545"/>
      <c r="I287" s="364">
        <v>680368</v>
      </c>
    </row>
    <row r="288" spans="1:10" x14ac:dyDescent="0.25">
      <c r="A288" s="251"/>
      <c r="B288" s="372" t="s">
        <v>480</v>
      </c>
      <c r="C288" s="372"/>
      <c r="D288" s="372"/>
      <c r="E288" s="372"/>
      <c r="F288" s="545"/>
      <c r="G288" s="364">
        <v>-338529.69</v>
      </c>
      <c r="H288" s="545"/>
      <c r="I288" s="364">
        <v>0</v>
      </c>
      <c r="J288" s="166">
        <f>G287+G289</f>
        <v>648639.82000000007</v>
      </c>
    </row>
    <row r="289" spans="1:9" x14ac:dyDescent="0.25">
      <c r="A289" s="251"/>
      <c r="B289" s="548" t="s">
        <v>481</v>
      </c>
      <c r="C289" s="548"/>
      <c r="D289" s="548"/>
      <c r="E289" s="548"/>
      <c r="F289" s="545"/>
      <c r="G289" s="364">
        <v>310110.13</v>
      </c>
      <c r="H289" s="545"/>
      <c r="I289" s="364">
        <v>-510276</v>
      </c>
    </row>
    <row r="290" spans="1:9" x14ac:dyDescent="0.25">
      <c r="A290" s="251"/>
      <c r="B290" s="372" t="s">
        <v>482</v>
      </c>
      <c r="C290" s="370"/>
      <c r="D290" s="370"/>
      <c r="E290" s="370"/>
      <c r="F290" s="545"/>
      <c r="G290" s="364">
        <v>-310110.13</v>
      </c>
      <c r="H290" s="545"/>
      <c r="I290" s="364"/>
    </row>
    <row r="291" spans="1:9" x14ac:dyDescent="0.25">
      <c r="A291" s="251"/>
      <c r="B291" s="370"/>
      <c r="C291" s="370"/>
      <c r="D291" s="370"/>
      <c r="E291" s="370"/>
      <c r="F291" s="545"/>
      <c r="G291" s="366"/>
      <c r="H291" s="545"/>
      <c r="I291" s="366"/>
    </row>
    <row r="292" spans="1:9" x14ac:dyDescent="0.25">
      <c r="A292" s="251"/>
      <c r="B292" s="547" t="s">
        <v>598</v>
      </c>
      <c r="C292" s="547"/>
      <c r="D292" s="547"/>
      <c r="E292" s="547"/>
      <c r="F292" s="545"/>
      <c r="G292" s="368">
        <f>+G287+G288+G289+G290</f>
        <v>0</v>
      </c>
      <c r="H292" s="545"/>
      <c r="I292" s="364">
        <f>+I287+I289</f>
        <v>170092</v>
      </c>
    </row>
    <row r="293" spans="1:9" x14ac:dyDescent="0.25">
      <c r="A293" s="251"/>
      <c r="B293" s="381"/>
      <c r="C293" s="381"/>
      <c r="D293" s="381"/>
      <c r="E293" s="381"/>
      <c r="F293" s="370"/>
      <c r="G293" s="368"/>
      <c r="H293" s="370"/>
      <c r="I293" s="364"/>
    </row>
    <row r="294" spans="1:9" x14ac:dyDescent="0.25">
      <c r="A294" s="251"/>
      <c r="B294" s="381"/>
      <c r="C294" s="381"/>
      <c r="D294" s="381"/>
      <c r="E294" s="381"/>
      <c r="F294" s="370"/>
      <c r="G294" s="368"/>
      <c r="H294" s="370"/>
      <c r="I294" s="364"/>
    </row>
    <row r="295" spans="1:9" ht="8.25" customHeight="1" x14ac:dyDescent="0.25">
      <c r="A295" s="251"/>
      <c r="B295" s="251" t="s">
        <v>483</v>
      </c>
      <c r="C295" s="251"/>
      <c r="D295" s="251"/>
      <c r="E295" s="251"/>
      <c r="F295" s="251"/>
      <c r="G295" s="251"/>
      <c r="H295" s="251"/>
      <c r="I295" s="251"/>
    </row>
    <row r="296" spans="1:9" x14ac:dyDescent="0.25">
      <c r="A296" s="251"/>
      <c r="B296" s="251"/>
      <c r="C296" s="251"/>
      <c r="D296" s="251"/>
      <c r="E296" s="251"/>
      <c r="F296" s="251"/>
      <c r="G296" s="251"/>
      <c r="H296" s="251"/>
      <c r="I296" s="251"/>
    </row>
    <row r="297" spans="1:9" ht="15.75" x14ac:dyDescent="0.25">
      <c r="A297" s="251"/>
      <c r="B297" s="554" t="s">
        <v>599</v>
      </c>
      <c r="C297" s="554"/>
      <c r="D297" s="554"/>
      <c r="E297" s="554"/>
      <c r="F297" s="554"/>
      <c r="G297" s="554"/>
      <c r="H297" s="554"/>
      <c r="I297" s="554"/>
    </row>
    <row r="298" spans="1:9" ht="9.75" customHeight="1" x14ac:dyDescent="0.25">
      <c r="A298" s="251"/>
      <c r="B298" s="382"/>
      <c r="C298" s="382"/>
      <c r="D298" s="382"/>
      <c r="E298" s="382"/>
      <c r="F298" s="382"/>
      <c r="G298" s="382"/>
      <c r="H298" s="382"/>
      <c r="I298" s="382"/>
    </row>
    <row r="299" spans="1:9" ht="28.5" customHeight="1" x14ac:dyDescent="0.25">
      <c r="A299" s="251"/>
      <c r="B299" s="555" t="s">
        <v>484</v>
      </c>
      <c r="C299" s="555"/>
      <c r="D299" s="555"/>
      <c r="E299" s="555"/>
      <c r="F299" s="555"/>
      <c r="G299" s="555"/>
      <c r="H299" s="555"/>
      <c r="I299" s="555"/>
    </row>
    <row r="300" spans="1:9" x14ac:dyDescent="0.25">
      <c r="A300" s="251"/>
      <c r="B300" s="556"/>
      <c r="C300" s="556"/>
      <c r="D300" s="556"/>
      <c r="E300" s="556"/>
      <c r="F300" s="556"/>
      <c r="G300" s="556"/>
      <c r="H300" s="556"/>
      <c r="I300" s="556"/>
    </row>
    <row r="301" spans="1:9" ht="45" customHeight="1" x14ac:dyDescent="0.25">
      <c r="A301" s="251"/>
      <c r="B301" s="370"/>
      <c r="C301" s="557" t="s">
        <v>485</v>
      </c>
      <c r="D301" s="557"/>
      <c r="E301" s="383" t="s">
        <v>486</v>
      </c>
      <c r="F301" s="384"/>
      <c r="G301" s="385" t="s">
        <v>487</v>
      </c>
      <c r="H301" s="386"/>
      <c r="I301" s="387" t="s">
        <v>470</v>
      </c>
    </row>
    <row r="302" spans="1:9" x14ac:dyDescent="0.25">
      <c r="A302" s="251"/>
      <c r="B302" s="381" t="s">
        <v>488</v>
      </c>
      <c r="C302" s="551">
        <v>49713384</v>
      </c>
      <c r="D302" s="551"/>
      <c r="E302" s="388">
        <v>13966405</v>
      </c>
      <c r="F302" s="558">
        <v>21712469</v>
      </c>
      <c r="G302" s="558"/>
      <c r="H302" s="389"/>
      <c r="I302" s="388">
        <v>85392258</v>
      </c>
    </row>
    <row r="303" spans="1:9" x14ac:dyDescent="0.25">
      <c r="A303" s="251"/>
      <c r="B303" s="365" t="s">
        <v>249</v>
      </c>
      <c r="C303" s="551"/>
      <c r="D303" s="551"/>
      <c r="E303" s="364">
        <v>3392734.4</v>
      </c>
      <c r="F303" s="372"/>
      <c r="G303" s="388">
        <v>10436755.220000001</v>
      </c>
      <c r="H303" s="389"/>
      <c r="I303" s="364">
        <f>+E303+G303</f>
        <v>13829489.620000001</v>
      </c>
    </row>
    <row r="304" spans="1:9" x14ac:dyDescent="0.25">
      <c r="A304" s="251"/>
      <c r="B304" s="365" t="s">
        <v>489</v>
      </c>
      <c r="C304" s="551"/>
      <c r="D304" s="551"/>
      <c r="E304" s="364"/>
      <c r="F304" s="372"/>
      <c r="G304" s="364"/>
      <c r="H304" s="389"/>
      <c r="I304" s="364"/>
    </row>
    <row r="305" spans="1:9" x14ac:dyDescent="0.25">
      <c r="A305" s="251"/>
      <c r="B305" s="365" t="s">
        <v>490</v>
      </c>
      <c r="C305" s="551"/>
      <c r="D305" s="551"/>
      <c r="E305" s="364"/>
      <c r="F305" s="372"/>
      <c r="G305" s="388"/>
      <c r="H305" s="389"/>
      <c r="I305" s="364"/>
    </row>
    <row r="306" spans="1:9" x14ac:dyDescent="0.25">
      <c r="A306" s="251"/>
      <c r="B306" s="365" t="s">
        <v>491</v>
      </c>
      <c r="C306" s="390"/>
      <c r="D306" s="390"/>
      <c r="E306" s="380"/>
      <c r="F306" s="372"/>
      <c r="G306" s="380"/>
      <c r="H306" s="379"/>
      <c r="I306" s="380"/>
    </row>
    <row r="307" spans="1:9" x14ac:dyDescent="0.25">
      <c r="A307" s="251"/>
      <c r="B307" s="365" t="s">
        <v>492</v>
      </c>
      <c r="C307" s="552"/>
      <c r="D307" s="552"/>
      <c r="E307" s="391"/>
      <c r="F307" s="372"/>
      <c r="G307" s="391"/>
      <c r="H307" s="372"/>
      <c r="I307" s="379"/>
    </row>
    <row r="308" spans="1:9" ht="30" customHeight="1" x14ac:dyDescent="0.25">
      <c r="A308" s="251"/>
      <c r="B308" s="392" t="s">
        <v>600</v>
      </c>
      <c r="C308" s="553">
        <f>+C302</f>
        <v>49713384</v>
      </c>
      <c r="D308" s="553"/>
      <c r="E308" s="368">
        <f>+E302+E303</f>
        <v>17359139.399999999</v>
      </c>
      <c r="F308" s="553">
        <f>+F302+G303</f>
        <v>32149224.219999999</v>
      </c>
      <c r="G308" s="553"/>
      <c r="H308" s="372"/>
      <c r="I308" s="368">
        <f>+I302+I303</f>
        <v>99221747.620000005</v>
      </c>
    </row>
    <row r="309" spans="1:9" x14ac:dyDescent="0.25">
      <c r="A309" s="251"/>
      <c r="B309" s="392"/>
      <c r="C309" s="368"/>
      <c r="D309" s="368"/>
      <c r="E309" s="368"/>
      <c r="F309" s="372"/>
      <c r="G309" s="368"/>
      <c r="H309" s="372"/>
      <c r="I309" s="368"/>
    </row>
    <row r="310" spans="1:9" ht="30" x14ac:dyDescent="0.25">
      <c r="A310" s="251"/>
      <c r="B310" s="392" t="s">
        <v>493</v>
      </c>
      <c r="C310" s="553">
        <v>-17868814</v>
      </c>
      <c r="D310" s="553"/>
      <c r="E310" s="368">
        <v>-994338</v>
      </c>
      <c r="F310" s="553">
        <v>-5314407</v>
      </c>
      <c r="G310" s="553"/>
      <c r="H310" s="384"/>
      <c r="I310" s="368">
        <f>C310+E310+F310</f>
        <v>-24177559</v>
      </c>
    </row>
    <row r="311" spans="1:9" x14ac:dyDescent="0.25">
      <c r="A311" s="251"/>
      <c r="B311" s="444" t="s">
        <v>252</v>
      </c>
      <c r="C311" s="562"/>
      <c r="D311" s="562"/>
      <c r="E311" s="393">
        <v>-675000</v>
      </c>
      <c r="F311" s="562">
        <v>-675000</v>
      </c>
      <c r="G311" s="562"/>
      <c r="H311" s="394"/>
      <c r="I311" s="395">
        <f>+E311+F311</f>
        <v>-1350000</v>
      </c>
    </row>
    <row r="312" spans="1:9" x14ac:dyDescent="0.25">
      <c r="A312" s="251"/>
      <c r="B312" s="365" t="s">
        <v>193</v>
      </c>
      <c r="C312" s="551">
        <v>0</v>
      </c>
      <c r="D312" s="551"/>
      <c r="E312" s="364">
        <v>0</v>
      </c>
      <c r="F312" s="372"/>
      <c r="G312" s="364">
        <v>0</v>
      </c>
      <c r="H312" s="372"/>
      <c r="I312" s="388">
        <v>0</v>
      </c>
    </row>
    <row r="313" spans="1:9" x14ac:dyDescent="0.25">
      <c r="A313" s="251"/>
      <c r="B313" s="365" t="s">
        <v>494</v>
      </c>
      <c r="C313" s="553">
        <v>-17868814</v>
      </c>
      <c r="D313" s="553"/>
      <c r="E313" s="368">
        <f>+E310+E311</f>
        <v>-1669338</v>
      </c>
      <c r="F313" s="553">
        <f>+F310+F311</f>
        <v>-5989407</v>
      </c>
      <c r="G313" s="553"/>
      <c r="H313" s="384"/>
      <c r="I313" s="396">
        <f>+I310+I311</f>
        <v>-25527559</v>
      </c>
    </row>
    <row r="314" spans="1:9" ht="30.75" thickBot="1" x14ac:dyDescent="0.3">
      <c r="A314" s="251"/>
      <c r="B314" s="397" t="s">
        <v>495</v>
      </c>
      <c r="C314" s="559">
        <f>+C308+C313</f>
        <v>31844570</v>
      </c>
      <c r="D314" s="559"/>
      <c r="E314" s="398">
        <f>+E308+E313</f>
        <v>15689801.399999999</v>
      </c>
      <c r="F314" s="559">
        <f>+F308+F313</f>
        <v>26159817.219999999</v>
      </c>
      <c r="G314" s="559"/>
      <c r="H314" s="559">
        <f>+I308+I313</f>
        <v>73694188.620000005</v>
      </c>
      <c r="I314" s="559"/>
    </row>
    <row r="315" spans="1:9" ht="47.25" customHeight="1" thickTop="1" x14ac:dyDescent="0.25">
      <c r="A315" s="251"/>
      <c r="B315" s="399"/>
      <c r="C315" s="400"/>
      <c r="D315" s="400"/>
      <c r="E315" s="400"/>
      <c r="F315" s="400"/>
      <c r="G315" s="400"/>
      <c r="H315" s="400"/>
      <c r="I315" s="400"/>
    </row>
    <row r="316" spans="1:9" ht="24" customHeight="1" x14ac:dyDescent="0.25">
      <c r="A316" s="251"/>
      <c r="B316" s="560" t="s">
        <v>601</v>
      </c>
      <c r="C316" s="560"/>
      <c r="D316" s="560"/>
      <c r="E316" s="560"/>
      <c r="F316" s="560"/>
      <c r="G316" s="560"/>
      <c r="H316" s="560"/>
      <c r="I316" s="560"/>
    </row>
    <row r="317" spans="1:9" ht="8.1" customHeight="1" x14ac:dyDescent="0.25">
      <c r="A317" s="251"/>
      <c r="B317" s="544"/>
      <c r="C317" s="544"/>
      <c r="D317" s="544"/>
      <c r="E317" s="544"/>
      <c r="F317" s="544"/>
      <c r="G317" s="544"/>
      <c r="H317" s="544"/>
      <c r="I317" s="544"/>
    </row>
    <row r="318" spans="1:9" x14ac:dyDescent="0.25">
      <c r="A318" s="251"/>
      <c r="B318" s="561" t="s">
        <v>602</v>
      </c>
      <c r="C318" s="561"/>
      <c r="D318" s="561"/>
      <c r="E318" s="561"/>
      <c r="F318" s="561"/>
      <c r="G318" s="561"/>
      <c r="H318" s="561"/>
      <c r="I318" s="561"/>
    </row>
    <row r="319" spans="1:9" x14ac:dyDescent="0.25">
      <c r="A319" s="251"/>
      <c r="B319" s="545"/>
      <c r="C319" s="545"/>
      <c r="D319" s="545"/>
      <c r="E319" s="545"/>
      <c r="F319" s="545"/>
      <c r="G319" s="545"/>
      <c r="H319" s="545"/>
      <c r="I319" s="545"/>
    </row>
    <row r="320" spans="1:9" x14ac:dyDescent="0.25">
      <c r="A320" s="251"/>
      <c r="B320" s="547" t="s">
        <v>496</v>
      </c>
      <c r="C320" s="547"/>
      <c r="D320" s="547"/>
      <c r="E320" s="547"/>
      <c r="F320" s="545"/>
      <c r="G320" s="373">
        <v>2022</v>
      </c>
      <c r="H320" s="545"/>
      <c r="I320" s="363">
        <v>2021</v>
      </c>
    </row>
    <row r="321" spans="1:9" x14ac:dyDescent="0.25">
      <c r="A321" s="251"/>
      <c r="B321" s="545"/>
      <c r="C321" s="545"/>
      <c r="D321" s="545"/>
      <c r="E321" s="545"/>
      <c r="F321" s="545"/>
      <c r="G321" s="379"/>
      <c r="H321" s="545"/>
      <c r="I321" s="379"/>
    </row>
    <row r="322" spans="1:9" x14ac:dyDescent="0.25">
      <c r="A322" s="251"/>
      <c r="B322" s="548" t="s">
        <v>497</v>
      </c>
      <c r="C322" s="548"/>
      <c r="D322" s="548"/>
      <c r="E322" s="548"/>
      <c r="F322" s="545"/>
      <c r="G322" s="388">
        <v>0</v>
      </c>
      <c r="H322" s="545"/>
      <c r="I322" s="388">
        <v>85426</v>
      </c>
    </row>
    <row r="323" spans="1:9" x14ac:dyDescent="0.25">
      <c r="A323" s="251"/>
      <c r="B323" s="548" t="s">
        <v>249</v>
      </c>
      <c r="C323" s="548"/>
      <c r="D323" s="548"/>
      <c r="E323" s="548"/>
      <c r="F323" s="545"/>
      <c r="G323" s="388">
        <v>0</v>
      </c>
      <c r="H323" s="545"/>
      <c r="I323" s="388">
        <v>361761</v>
      </c>
    </row>
    <row r="324" spans="1:9" x14ac:dyDescent="0.25">
      <c r="A324" s="251"/>
      <c r="B324" s="548" t="s">
        <v>498</v>
      </c>
      <c r="C324" s="548"/>
      <c r="D324" s="548"/>
      <c r="E324" s="548"/>
      <c r="F324" s="545"/>
      <c r="G324" s="388">
        <v>0</v>
      </c>
      <c r="H324" s="545"/>
      <c r="I324" s="401">
        <v>-335390</v>
      </c>
    </row>
    <row r="325" spans="1:9" x14ac:dyDescent="0.25">
      <c r="A325" s="251"/>
      <c r="B325" s="547" t="s">
        <v>499</v>
      </c>
      <c r="C325" s="547"/>
      <c r="D325" s="547"/>
      <c r="E325" s="547"/>
      <c r="F325" s="545"/>
      <c r="G325" s="388">
        <f>+G322-G324</f>
        <v>0</v>
      </c>
      <c r="H325" s="545"/>
      <c r="I325" s="396">
        <f>+I322+I323+I324</f>
        <v>111797</v>
      </c>
    </row>
    <row r="326" spans="1:9" x14ac:dyDescent="0.25">
      <c r="A326" s="251"/>
      <c r="B326" s="545"/>
      <c r="C326" s="545"/>
      <c r="D326" s="545"/>
      <c r="E326" s="545"/>
      <c r="F326" s="545"/>
      <c r="G326" s="545"/>
      <c r="H326" s="545"/>
      <c r="I326" s="545"/>
    </row>
    <row r="327" spans="1:9" x14ac:dyDescent="0.25">
      <c r="A327" s="251"/>
      <c r="B327" s="555" t="s">
        <v>500</v>
      </c>
      <c r="C327" s="555"/>
      <c r="D327" s="555"/>
      <c r="E327" s="555"/>
      <c r="F327" s="555"/>
      <c r="G327" s="555"/>
      <c r="H327" s="555"/>
      <c r="I327" s="555"/>
    </row>
    <row r="328" spans="1:9" x14ac:dyDescent="0.25">
      <c r="A328" s="251"/>
      <c r="B328" s="563"/>
      <c r="C328" s="563"/>
      <c r="D328" s="563"/>
      <c r="E328" s="563"/>
      <c r="F328" s="563"/>
      <c r="G328" s="563"/>
      <c r="H328" s="563"/>
      <c r="I328" s="563"/>
    </row>
    <row r="329" spans="1:9" x14ac:dyDescent="0.25">
      <c r="A329" s="251"/>
      <c r="B329" s="564" t="s">
        <v>18</v>
      </c>
      <c r="C329" s="564"/>
      <c r="D329" s="564"/>
      <c r="E329" s="564"/>
      <c r="F329" s="565"/>
      <c r="G329" s="402">
        <v>2022</v>
      </c>
      <c r="H329" s="565"/>
      <c r="I329" s="402">
        <v>2021</v>
      </c>
    </row>
    <row r="330" spans="1:9" x14ac:dyDescent="0.25">
      <c r="A330" s="251"/>
      <c r="B330" s="565" t="s">
        <v>501</v>
      </c>
      <c r="C330" s="565"/>
      <c r="D330" s="565"/>
      <c r="E330" s="565"/>
      <c r="F330" s="565"/>
      <c r="G330" s="403">
        <v>0</v>
      </c>
      <c r="H330" s="565"/>
      <c r="I330" s="403">
        <v>85426</v>
      </c>
    </row>
    <row r="331" spans="1:9" x14ac:dyDescent="0.25">
      <c r="A331" s="251"/>
      <c r="B331" s="565" t="s">
        <v>502</v>
      </c>
      <c r="C331" s="565"/>
      <c r="D331" s="565"/>
      <c r="E331" s="565"/>
      <c r="F331" s="565"/>
      <c r="G331" s="403">
        <v>0</v>
      </c>
      <c r="H331" s="565"/>
      <c r="I331" s="403">
        <v>361761</v>
      </c>
    </row>
    <row r="332" spans="1:9" x14ac:dyDescent="0.25">
      <c r="A332" s="251"/>
      <c r="B332" s="565" t="s">
        <v>503</v>
      </c>
      <c r="C332" s="565"/>
      <c r="D332" s="565"/>
      <c r="E332" s="565"/>
      <c r="F332" s="565"/>
      <c r="G332" s="375">
        <v>0</v>
      </c>
      <c r="H332" s="565"/>
      <c r="I332" s="375">
        <v>0</v>
      </c>
    </row>
    <row r="333" spans="1:9" x14ac:dyDescent="0.25">
      <c r="A333" s="251"/>
      <c r="B333" s="564" t="s">
        <v>504</v>
      </c>
      <c r="C333" s="564"/>
      <c r="D333" s="564"/>
      <c r="E333" s="564"/>
      <c r="F333" s="565"/>
      <c r="G333" s="403">
        <f>+G330+G331</f>
        <v>0</v>
      </c>
      <c r="H333" s="565"/>
      <c r="I333" s="403">
        <v>447187</v>
      </c>
    </row>
    <row r="334" spans="1:9" ht="15" customHeight="1" x14ac:dyDescent="0.25">
      <c r="A334" s="251"/>
      <c r="B334" s="555" t="s">
        <v>505</v>
      </c>
      <c r="C334" s="555"/>
      <c r="D334" s="555"/>
      <c r="E334" s="555"/>
      <c r="F334" s="555"/>
      <c r="G334" s="555"/>
      <c r="H334" s="555"/>
      <c r="I334" s="555"/>
    </row>
    <row r="335" spans="1:9" ht="11.25" customHeight="1" x14ac:dyDescent="0.25">
      <c r="A335" s="251"/>
      <c r="B335" s="563"/>
      <c r="C335" s="563"/>
      <c r="D335" s="563"/>
      <c r="E335" s="563"/>
      <c r="F335" s="563"/>
      <c r="G335" s="563"/>
      <c r="H335" s="563"/>
      <c r="I335" s="563"/>
    </row>
    <row r="336" spans="1:9" x14ac:dyDescent="0.25">
      <c r="A336" s="251"/>
      <c r="B336" s="547" t="s">
        <v>506</v>
      </c>
      <c r="C336" s="547"/>
      <c r="D336" s="547"/>
      <c r="E336" s="547"/>
      <c r="F336" s="545"/>
      <c r="G336" s="404">
        <v>2022</v>
      </c>
      <c r="H336" s="545"/>
      <c r="I336" s="404">
        <v>2021</v>
      </c>
    </row>
    <row r="337" spans="1:9" x14ac:dyDescent="0.25">
      <c r="A337" s="251"/>
      <c r="B337" s="548" t="s">
        <v>507</v>
      </c>
      <c r="C337" s="548"/>
      <c r="D337" s="548"/>
      <c r="E337" s="548"/>
      <c r="F337" s="545"/>
      <c r="G337" s="388">
        <v>0</v>
      </c>
      <c r="H337" s="545"/>
      <c r="I337" s="388">
        <v>150853</v>
      </c>
    </row>
    <row r="338" spans="1:9" x14ac:dyDescent="0.25">
      <c r="A338" s="251"/>
      <c r="B338" s="548" t="s">
        <v>508</v>
      </c>
      <c r="C338" s="548"/>
      <c r="D338" s="548"/>
      <c r="E338" s="548"/>
      <c r="F338" s="545"/>
      <c r="G338" s="388">
        <v>0</v>
      </c>
      <c r="H338" s="545"/>
      <c r="I338" s="388">
        <v>529515</v>
      </c>
    </row>
    <row r="339" spans="1:9" x14ac:dyDescent="0.25">
      <c r="A339" s="251"/>
      <c r="B339" s="548" t="s">
        <v>509</v>
      </c>
      <c r="C339" s="548"/>
      <c r="D339" s="548"/>
      <c r="E339" s="548"/>
      <c r="F339" s="545"/>
      <c r="G339" s="388">
        <v>0</v>
      </c>
      <c r="H339" s="545"/>
      <c r="I339" s="388">
        <v>-510276</v>
      </c>
    </row>
    <row r="340" spans="1:9" x14ac:dyDescent="0.25">
      <c r="A340" s="251"/>
      <c r="B340" s="548" t="s">
        <v>510</v>
      </c>
      <c r="C340" s="548"/>
      <c r="D340" s="548"/>
      <c r="E340" s="548"/>
      <c r="F340" s="545"/>
      <c r="G340" s="366">
        <v>0</v>
      </c>
      <c r="H340" s="545"/>
      <c r="I340" s="366">
        <v>0</v>
      </c>
    </row>
    <row r="341" spans="1:9" x14ac:dyDescent="0.25">
      <c r="A341" s="251"/>
      <c r="B341" s="547" t="s">
        <v>511</v>
      </c>
      <c r="C341" s="547"/>
      <c r="D341" s="547"/>
      <c r="E341" s="547"/>
      <c r="F341" s="545"/>
      <c r="G341" s="388">
        <f>+G338-G339</f>
        <v>0</v>
      </c>
      <c r="H341" s="545"/>
      <c r="I341" s="388">
        <v>170087</v>
      </c>
    </row>
    <row r="342" spans="1:9" x14ac:dyDescent="0.25">
      <c r="A342" s="251"/>
      <c r="B342" s="365"/>
      <c r="C342" s="365"/>
      <c r="D342" s="365"/>
      <c r="E342" s="365"/>
      <c r="F342" s="370"/>
      <c r="G342" s="380"/>
      <c r="H342" s="370"/>
      <c r="I342" s="388"/>
    </row>
    <row r="343" spans="1:9" x14ac:dyDescent="0.25">
      <c r="A343" s="251"/>
      <c r="B343" s="365"/>
      <c r="C343" s="365"/>
      <c r="D343" s="365"/>
      <c r="E343" s="365"/>
      <c r="F343" s="370"/>
      <c r="G343" s="380"/>
      <c r="H343" s="370"/>
      <c r="I343" s="388"/>
    </row>
    <row r="344" spans="1:9" x14ac:dyDescent="0.25">
      <c r="A344" s="251"/>
      <c r="B344" s="365"/>
      <c r="C344" s="365"/>
      <c r="D344" s="365"/>
      <c r="E344" s="365"/>
      <c r="F344" s="370"/>
      <c r="G344" s="380"/>
      <c r="H344" s="370"/>
      <c r="I344" s="388"/>
    </row>
    <row r="345" spans="1:9" ht="15.75" x14ac:dyDescent="0.25">
      <c r="A345" s="251"/>
      <c r="B345" s="549" t="s">
        <v>603</v>
      </c>
      <c r="C345" s="549"/>
      <c r="D345" s="549"/>
      <c r="E345" s="549"/>
      <c r="F345" s="549"/>
      <c r="G345" s="549"/>
      <c r="H345" s="549"/>
      <c r="I345" s="549"/>
    </row>
    <row r="346" spans="1:9" ht="15" customHeight="1" x14ac:dyDescent="0.25">
      <c r="A346" s="251"/>
      <c r="B346" s="555" t="s">
        <v>512</v>
      </c>
      <c r="C346" s="555"/>
      <c r="D346" s="555"/>
      <c r="E346" s="555"/>
      <c r="F346" s="555"/>
      <c r="G346" s="555"/>
      <c r="H346" s="555"/>
      <c r="I346" s="555"/>
    </row>
    <row r="347" spans="1:9" x14ac:dyDescent="0.25">
      <c r="A347" s="251"/>
      <c r="B347" s="563"/>
      <c r="C347" s="563"/>
      <c r="D347" s="563"/>
      <c r="E347" s="563"/>
      <c r="F347" s="563"/>
      <c r="G347" s="563"/>
      <c r="H347" s="563"/>
      <c r="I347" s="563"/>
    </row>
    <row r="348" spans="1:9" x14ac:dyDescent="0.25">
      <c r="A348" s="251"/>
      <c r="B348" s="547" t="s">
        <v>513</v>
      </c>
      <c r="C348" s="547"/>
      <c r="D348" s="547"/>
      <c r="E348" s="547"/>
      <c r="F348" s="545"/>
      <c r="G348" s="363">
        <v>2022</v>
      </c>
      <c r="H348" s="379"/>
      <c r="I348" s="363">
        <v>2021</v>
      </c>
    </row>
    <row r="349" spans="1:9" x14ac:dyDescent="0.25">
      <c r="A349" s="251"/>
      <c r="B349" s="548" t="s">
        <v>514</v>
      </c>
      <c r="C349" s="548"/>
      <c r="D349" s="548"/>
      <c r="E349" s="548"/>
      <c r="F349" s="545"/>
      <c r="G349" s="374">
        <v>1823380.07</v>
      </c>
      <c r="H349" s="379"/>
      <c r="I349" s="374">
        <v>6458438</v>
      </c>
    </row>
    <row r="350" spans="1:9" x14ac:dyDescent="0.25">
      <c r="A350" s="251"/>
      <c r="B350" s="548"/>
      <c r="C350" s="548"/>
      <c r="D350" s="548"/>
      <c r="E350" s="548"/>
      <c r="F350" s="545"/>
      <c r="G350" s="370"/>
      <c r="H350" s="379"/>
      <c r="I350" s="370"/>
    </row>
    <row r="351" spans="1:9" x14ac:dyDescent="0.25">
      <c r="A351" s="251"/>
      <c r="B351" s="548" t="s">
        <v>515</v>
      </c>
      <c r="C351" s="548"/>
      <c r="D351" s="548"/>
      <c r="E351" s="548"/>
      <c r="F351" s="545"/>
      <c r="G351" s="374">
        <v>9992.11</v>
      </c>
      <c r="H351" s="379"/>
      <c r="I351" s="374">
        <v>138895</v>
      </c>
    </row>
    <row r="352" spans="1:9" x14ac:dyDescent="0.25">
      <c r="A352" s="251"/>
      <c r="B352" s="548"/>
      <c r="C352" s="548"/>
      <c r="D352" s="548"/>
      <c r="E352" s="548"/>
      <c r="F352" s="545"/>
      <c r="G352" s="404"/>
      <c r="H352" s="379"/>
      <c r="I352" s="404"/>
    </row>
    <row r="353" spans="1:9" x14ac:dyDescent="0.25">
      <c r="A353" s="251"/>
      <c r="B353" s="547" t="s">
        <v>605</v>
      </c>
      <c r="C353" s="547"/>
      <c r="D353" s="547"/>
      <c r="E353" s="547"/>
      <c r="F353" s="545"/>
      <c r="G353" s="405">
        <f>+G349+G351</f>
        <v>1833372.1800000002</v>
      </c>
      <c r="H353" s="379"/>
      <c r="I353" s="405">
        <f>+I349+I351</f>
        <v>6597333</v>
      </c>
    </row>
    <row r="354" spans="1:9" x14ac:dyDescent="0.25">
      <c r="A354" s="251"/>
      <c r="B354" s="381"/>
      <c r="C354" s="381"/>
      <c r="D354" s="381"/>
      <c r="E354" s="381"/>
      <c r="F354" s="370"/>
      <c r="G354" s="406"/>
      <c r="H354" s="379"/>
      <c r="I354" s="374"/>
    </row>
    <row r="355" spans="1:9" x14ac:dyDescent="0.25">
      <c r="A355" s="251"/>
      <c r="B355" s="381" t="s">
        <v>604</v>
      </c>
      <c r="C355" s="381"/>
      <c r="D355" s="381"/>
      <c r="E355" s="381"/>
      <c r="F355" s="370"/>
      <c r="G355" s="406"/>
      <c r="H355" s="379"/>
      <c r="I355" s="374"/>
    </row>
    <row r="356" spans="1:9" x14ac:dyDescent="0.25">
      <c r="A356" s="251"/>
      <c r="B356" s="381"/>
      <c r="C356" s="381"/>
      <c r="D356" s="381"/>
      <c r="E356" s="381"/>
      <c r="F356" s="370"/>
      <c r="G356" s="406"/>
      <c r="H356" s="379"/>
      <c r="I356" s="374"/>
    </row>
    <row r="357" spans="1:9" x14ac:dyDescent="0.25">
      <c r="A357" s="251"/>
      <c r="B357" s="369"/>
      <c r="C357" s="381"/>
      <c r="D357" s="381"/>
      <c r="E357" s="381"/>
      <c r="F357" s="370"/>
      <c r="G357" s="406"/>
      <c r="H357" s="379"/>
      <c r="I357" s="374"/>
    </row>
    <row r="358" spans="1:9" x14ac:dyDescent="0.25">
      <c r="A358" s="251"/>
      <c r="B358" s="381"/>
      <c r="C358" s="381"/>
      <c r="D358" s="381"/>
      <c r="E358" s="381"/>
      <c r="F358" s="370"/>
      <c r="G358" s="406"/>
      <c r="H358" s="379"/>
      <c r="I358" s="374"/>
    </row>
    <row r="359" spans="1:9" x14ac:dyDescent="0.25">
      <c r="A359" s="251"/>
      <c r="B359" s="381"/>
      <c r="C359" s="381"/>
      <c r="D359" s="381"/>
      <c r="E359" s="381"/>
      <c r="F359" s="370"/>
      <c r="G359" s="406"/>
      <c r="H359" s="379"/>
      <c r="I359" s="374"/>
    </row>
    <row r="360" spans="1:9" x14ac:dyDescent="0.25">
      <c r="A360" s="251"/>
      <c r="B360" s="381"/>
      <c r="C360" s="381"/>
      <c r="D360" s="381"/>
      <c r="E360" s="381"/>
      <c r="F360" s="370"/>
      <c r="G360" s="406"/>
      <c r="H360" s="379"/>
      <c r="I360" s="374"/>
    </row>
    <row r="361" spans="1:9" ht="18.75" customHeight="1" x14ac:dyDescent="0.25">
      <c r="A361" s="251"/>
      <c r="B361" s="407"/>
      <c r="C361" s="407"/>
      <c r="D361" s="407"/>
      <c r="E361" s="407"/>
      <c r="F361" s="407"/>
      <c r="G361" s="407"/>
      <c r="H361" s="382"/>
      <c r="I361" s="382"/>
    </row>
    <row r="362" spans="1:9" ht="18.75" customHeight="1" x14ac:dyDescent="0.25">
      <c r="A362" s="251"/>
      <c r="B362" s="407"/>
      <c r="C362" s="407"/>
      <c r="D362" s="407"/>
      <c r="E362" s="407"/>
      <c r="F362" s="407"/>
      <c r="G362" s="407"/>
      <c r="H362" s="382"/>
      <c r="I362" s="382"/>
    </row>
    <row r="363" spans="1:9" ht="18.75" customHeight="1" x14ac:dyDescent="0.25">
      <c r="A363" s="251"/>
      <c r="B363" s="407"/>
      <c r="C363" s="407"/>
      <c r="D363" s="407"/>
      <c r="E363" s="407"/>
      <c r="F363" s="407"/>
      <c r="G363" s="407"/>
      <c r="H363" s="382"/>
      <c r="I363" s="382"/>
    </row>
    <row r="364" spans="1:9" ht="15.75" x14ac:dyDescent="0.25">
      <c r="A364" s="251"/>
      <c r="B364" s="540" t="s">
        <v>606</v>
      </c>
      <c r="C364" s="540"/>
      <c r="D364" s="540"/>
      <c r="E364" s="540"/>
      <c r="F364" s="540"/>
      <c r="G364" s="540"/>
      <c r="H364" s="540"/>
      <c r="I364" s="540"/>
    </row>
    <row r="365" spans="1:9" ht="36" customHeight="1" x14ac:dyDescent="0.25">
      <c r="A365" s="251"/>
      <c r="B365" s="537" t="s">
        <v>608</v>
      </c>
      <c r="C365" s="537"/>
      <c r="D365" s="537"/>
      <c r="E365" s="537"/>
      <c r="F365" s="537"/>
      <c r="G365" s="537"/>
      <c r="H365" s="537"/>
      <c r="I365" s="537"/>
    </row>
    <row r="366" spans="1:9" x14ac:dyDescent="0.25">
      <c r="A366" s="251"/>
      <c r="B366" s="547" t="s">
        <v>18</v>
      </c>
      <c r="C366" s="547"/>
      <c r="D366" s="547"/>
      <c r="E366" s="547"/>
      <c r="F366" s="545"/>
      <c r="G366" s="363">
        <v>2022</v>
      </c>
      <c r="H366" s="545"/>
      <c r="I366" s="363">
        <v>2021</v>
      </c>
    </row>
    <row r="367" spans="1:9" x14ac:dyDescent="0.25">
      <c r="A367" s="251"/>
      <c r="B367" s="379" t="s">
        <v>516</v>
      </c>
      <c r="C367" s="379"/>
      <c r="D367" s="379"/>
      <c r="E367" s="379"/>
      <c r="F367" s="545"/>
      <c r="G367" s="403">
        <v>156228</v>
      </c>
      <c r="H367" s="545"/>
      <c r="I367" s="374">
        <v>156228</v>
      </c>
    </row>
    <row r="368" spans="1:9" x14ac:dyDescent="0.25">
      <c r="A368" s="251"/>
      <c r="B368" s="548" t="s">
        <v>517</v>
      </c>
      <c r="C368" s="548"/>
      <c r="D368" s="548"/>
      <c r="E368" s="548"/>
      <c r="F368" s="545"/>
      <c r="G368" s="403">
        <v>-6771276.9299999997</v>
      </c>
      <c r="H368" s="545"/>
      <c r="I368" s="374" t="s">
        <v>518</v>
      </c>
    </row>
    <row r="369" spans="1:13" x14ac:dyDescent="0.25">
      <c r="A369" s="251"/>
      <c r="B369" s="570" t="s">
        <v>607</v>
      </c>
      <c r="C369" s="570"/>
      <c r="D369" s="570"/>
      <c r="E369" s="570"/>
      <c r="F369" s="545"/>
      <c r="G369" s="408">
        <v>2606033.56</v>
      </c>
      <c r="H369" s="545"/>
      <c r="I369" s="364" t="s">
        <v>519</v>
      </c>
    </row>
    <row r="370" spans="1:13" x14ac:dyDescent="0.25">
      <c r="A370" s="251"/>
      <c r="B370" s="548" t="s">
        <v>520</v>
      </c>
      <c r="C370" s="548"/>
      <c r="D370" s="548"/>
      <c r="E370" s="548"/>
      <c r="F370" s="545"/>
      <c r="G370" s="409">
        <v>83987481</v>
      </c>
      <c r="H370" s="545"/>
      <c r="I370" s="366"/>
    </row>
    <row r="371" spans="1:13" x14ac:dyDescent="0.25">
      <c r="A371" s="251"/>
      <c r="B371" s="547" t="s">
        <v>609</v>
      </c>
      <c r="C371" s="547"/>
      <c r="D371" s="547"/>
      <c r="E371" s="547"/>
      <c r="F371" s="545"/>
      <c r="G371" s="410">
        <f>+G367+G368+G369+G370</f>
        <v>79978465.629999995</v>
      </c>
      <c r="H371" s="545"/>
      <c r="I371" s="396" t="s">
        <v>521</v>
      </c>
    </row>
    <row r="372" spans="1:13" x14ac:dyDescent="0.25">
      <c r="A372" s="251"/>
      <c r="B372" s="544"/>
      <c r="C372" s="544"/>
      <c r="D372" s="544"/>
      <c r="E372" s="544"/>
      <c r="F372" s="544"/>
      <c r="G372" s="544"/>
      <c r="H372" s="544"/>
      <c r="I372" s="544"/>
    </row>
    <row r="373" spans="1:13" ht="15.75" x14ac:dyDescent="0.25">
      <c r="A373" s="251"/>
      <c r="B373" s="540" t="s">
        <v>610</v>
      </c>
      <c r="C373" s="540"/>
      <c r="D373" s="540"/>
      <c r="E373" s="540"/>
      <c r="F373" s="540"/>
      <c r="G373" s="540"/>
      <c r="H373" s="540"/>
      <c r="I373" s="540"/>
    </row>
    <row r="374" spans="1:13" ht="15" customHeight="1" x14ac:dyDescent="0.25">
      <c r="A374" s="251"/>
      <c r="B374" s="537" t="s">
        <v>153</v>
      </c>
      <c r="C374" s="537"/>
      <c r="D374" s="537"/>
      <c r="E374" s="537"/>
      <c r="F374" s="537"/>
      <c r="G374" s="537"/>
      <c r="H374" s="537"/>
      <c r="I374" s="537"/>
    </row>
    <row r="375" spans="1:13" ht="9.75" customHeight="1" x14ac:dyDescent="0.25">
      <c r="A375" s="251"/>
      <c r="B375" s="537"/>
      <c r="C375" s="537"/>
      <c r="D375" s="537"/>
      <c r="E375" s="537"/>
      <c r="F375" s="537"/>
      <c r="G375" s="537"/>
      <c r="H375" s="537"/>
      <c r="I375" s="537"/>
    </row>
    <row r="376" spans="1:13" x14ac:dyDescent="0.25">
      <c r="A376" s="251"/>
      <c r="B376" s="547" t="s">
        <v>612</v>
      </c>
      <c r="C376" s="547"/>
      <c r="D376" s="547"/>
      <c r="E376" s="251"/>
      <c r="F376" s="372"/>
      <c r="G376" s="373">
        <v>2022</v>
      </c>
      <c r="H376" s="372"/>
      <c r="I376" s="373">
        <v>2021</v>
      </c>
      <c r="L376" s="411"/>
      <c r="M376" s="411"/>
    </row>
    <row r="377" spans="1:13" x14ac:dyDescent="0.25">
      <c r="A377" s="251"/>
      <c r="B377" s="566" t="s">
        <v>611</v>
      </c>
      <c r="C377" s="567"/>
      <c r="D377" s="567"/>
      <c r="E377" s="251"/>
      <c r="F377" s="412"/>
      <c r="G377" s="413">
        <v>45361984.759999998</v>
      </c>
      <c r="H377" s="414"/>
      <c r="I377" s="413">
        <v>30985037</v>
      </c>
    </row>
    <row r="378" spans="1:13" x14ac:dyDescent="0.25">
      <c r="A378" s="251"/>
      <c r="C378" s="415"/>
      <c r="D378" s="415"/>
      <c r="E378" s="251"/>
      <c r="F378" s="412"/>
      <c r="G378" s="413"/>
      <c r="H378" s="414"/>
      <c r="I378" s="413"/>
    </row>
    <row r="379" spans="1:13" x14ac:dyDescent="0.25">
      <c r="A379" s="251"/>
      <c r="B379" s="416" t="s">
        <v>522</v>
      </c>
      <c r="C379" s="417">
        <v>2022</v>
      </c>
      <c r="D379" s="415"/>
      <c r="E379" s="251"/>
      <c r="F379" s="412"/>
      <c r="G379" s="413"/>
      <c r="H379" s="414"/>
      <c r="I379" s="413"/>
    </row>
    <row r="380" spans="1:13" x14ac:dyDescent="0.25">
      <c r="A380" s="251"/>
      <c r="B380" s="418" t="s">
        <v>523</v>
      </c>
      <c r="C380" s="419">
        <v>3279955</v>
      </c>
      <c r="D380" s="415"/>
      <c r="E380" s="251"/>
      <c r="F380" s="412"/>
      <c r="G380" s="413"/>
      <c r="H380" s="414"/>
      <c r="I380" s="413"/>
    </row>
    <row r="381" spans="1:13" x14ac:dyDescent="0.25">
      <c r="A381" s="251"/>
      <c r="B381" s="418" t="s">
        <v>524</v>
      </c>
      <c r="C381" s="419">
        <v>2955321.56</v>
      </c>
      <c r="D381" s="415"/>
      <c r="E381" s="251"/>
      <c r="F381" s="412"/>
      <c r="G381" s="413"/>
      <c r="H381" s="414"/>
      <c r="I381" s="413"/>
    </row>
    <row r="382" spans="1:13" x14ac:dyDescent="0.25">
      <c r="A382" s="251"/>
      <c r="B382" s="418" t="s">
        <v>525</v>
      </c>
      <c r="C382" s="419">
        <v>3570403.2</v>
      </c>
      <c r="D382" s="415"/>
      <c r="E382" s="251"/>
      <c r="F382" s="412"/>
      <c r="G382" s="413"/>
      <c r="H382" s="414"/>
      <c r="I382" s="413"/>
    </row>
    <row r="383" spans="1:13" x14ac:dyDescent="0.25">
      <c r="A383" s="251"/>
      <c r="B383" s="418" t="s">
        <v>526</v>
      </c>
      <c r="C383" s="419">
        <v>3904550</v>
      </c>
      <c r="D383" s="415"/>
      <c r="E383" s="251"/>
      <c r="F383" s="412"/>
      <c r="G383" s="413"/>
      <c r="H383" s="414"/>
      <c r="I383" s="413"/>
    </row>
    <row r="384" spans="1:13" x14ac:dyDescent="0.25">
      <c r="A384" s="251"/>
      <c r="B384" s="418" t="s">
        <v>527</v>
      </c>
      <c r="C384" s="419">
        <v>4635889</v>
      </c>
      <c r="D384" s="415"/>
      <c r="E384" s="251"/>
      <c r="F384" s="412"/>
      <c r="G384" s="413"/>
      <c r="H384" s="414"/>
      <c r="I384" s="413"/>
    </row>
    <row r="385" spans="1:14" x14ac:dyDescent="0.25">
      <c r="A385" s="251"/>
      <c r="B385" s="418" t="s">
        <v>528</v>
      </c>
      <c r="C385" s="364">
        <v>6256365</v>
      </c>
      <c r="D385" s="420"/>
      <c r="E385" s="251"/>
      <c r="F385" s="421"/>
      <c r="G385" s="422"/>
      <c r="H385" s="422"/>
      <c r="I385" s="422"/>
    </row>
    <row r="386" spans="1:14" x14ac:dyDescent="0.25">
      <c r="A386" s="251"/>
      <c r="B386" s="418" t="s">
        <v>529</v>
      </c>
      <c r="C386" s="364">
        <v>5116405</v>
      </c>
      <c r="D386" s="420"/>
      <c r="E386" s="251"/>
      <c r="F386" s="421"/>
      <c r="G386" s="422"/>
      <c r="H386" s="422"/>
      <c r="I386" s="422"/>
    </row>
    <row r="387" spans="1:14" x14ac:dyDescent="0.25">
      <c r="A387" s="251"/>
      <c r="B387" s="418" t="s">
        <v>530</v>
      </c>
      <c r="C387" s="364">
        <v>5258106</v>
      </c>
      <c r="D387" s="420"/>
      <c r="E387" s="251"/>
      <c r="F387" s="421"/>
      <c r="G387" s="422"/>
      <c r="H387" s="422"/>
      <c r="I387" s="422"/>
    </row>
    <row r="388" spans="1:14" x14ac:dyDescent="0.25">
      <c r="A388" s="251"/>
      <c r="B388" s="418" t="s">
        <v>531</v>
      </c>
      <c r="C388" s="364">
        <v>2069200</v>
      </c>
      <c r="D388" s="420"/>
      <c r="E388" s="251"/>
      <c r="F388" s="421"/>
      <c r="G388" s="422"/>
      <c r="H388" s="422"/>
      <c r="I388" s="422"/>
    </row>
    <row r="389" spans="1:14" x14ac:dyDescent="0.25">
      <c r="A389" s="251"/>
      <c r="B389" s="418" t="s">
        <v>532</v>
      </c>
      <c r="C389" s="364">
        <v>2248850</v>
      </c>
      <c r="D389" s="420"/>
      <c r="E389" s="251"/>
      <c r="F389" s="421"/>
      <c r="G389" s="422"/>
      <c r="H389" s="422"/>
      <c r="I389" s="422"/>
    </row>
    <row r="390" spans="1:14" x14ac:dyDescent="0.25">
      <c r="A390" s="251"/>
      <c r="B390" s="418" t="s">
        <v>533</v>
      </c>
      <c r="C390" s="364">
        <v>2681350</v>
      </c>
      <c r="D390" s="420"/>
      <c r="E390" s="251"/>
      <c r="F390" s="421"/>
      <c r="G390" s="422"/>
      <c r="H390" s="422"/>
      <c r="I390" s="422"/>
    </row>
    <row r="391" spans="1:14" ht="17.25" x14ac:dyDescent="0.25">
      <c r="A391" s="251"/>
      <c r="B391" s="418" t="s">
        <v>534</v>
      </c>
      <c r="C391" s="423">
        <v>3341975</v>
      </c>
      <c r="D391" s="420"/>
      <c r="E391" s="251"/>
      <c r="F391" s="421"/>
      <c r="G391" s="422"/>
      <c r="H391" s="422"/>
      <c r="I391" s="422"/>
    </row>
    <row r="392" spans="1:14" ht="15.75" thickBot="1" x14ac:dyDescent="0.3">
      <c r="A392" s="251"/>
      <c r="B392" s="424" t="s">
        <v>535</v>
      </c>
      <c r="C392" s="425">
        <f>+SUM(C380:C391)</f>
        <v>45318369.760000005</v>
      </c>
      <c r="D392" s="420"/>
      <c r="E392" s="251"/>
      <c r="F392" s="421"/>
      <c r="G392" s="422"/>
      <c r="H392" s="422"/>
      <c r="I392" s="422"/>
    </row>
    <row r="393" spans="1:14" ht="15.75" thickTop="1" x14ac:dyDescent="0.25">
      <c r="A393" s="251"/>
      <c r="B393" s="426" t="s">
        <v>613</v>
      </c>
      <c r="C393" s="426">
        <v>793</v>
      </c>
      <c r="D393" s="420" t="s">
        <v>536</v>
      </c>
      <c r="E393" s="251">
        <v>55</v>
      </c>
      <c r="F393" s="421"/>
      <c r="G393" s="422"/>
      <c r="H393" s="422"/>
      <c r="I393" s="422"/>
    </row>
    <row r="394" spans="1:14" ht="15" customHeight="1" x14ac:dyDescent="0.25">
      <c r="A394" s="251"/>
      <c r="B394" s="427"/>
      <c r="C394" s="428"/>
      <c r="D394" s="427"/>
      <c r="E394" s="429">
        <f>+C393*E393</f>
        <v>43615</v>
      </c>
      <c r="F394" s="427"/>
      <c r="G394" s="427"/>
      <c r="H394" s="427"/>
      <c r="I394" s="427"/>
    </row>
    <row r="395" spans="1:14" ht="15.75" thickBot="1" x14ac:dyDescent="0.3">
      <c r="A395" s="251"/>
      <c r="B395" s="447" t="s">
        <v>614</v>
      </c>
      <c r="C395" s="568">
        <f>+C392+E394</f>
        <v>45361984.760000005</v>
      </c>
      <c r="D395" s="569"/>
      <c r="E395" s="569"/>
      <c r="F395" s="382"/>
      <c r="G395" s="382"/>
      <c r="H395" s="382"/>
      <c r="I395" s="382"/>
    </row>
    <row r="396" spans="1:14" ht="15.75" thickTop="1" x14ac:dyDescent="0.25">
      <c r="A396" s="251"/>
      <c r="B396" s="430"/>
      <c r="C396" s="377"/>
      <c r="D396" s="370"/>
      <c r="E396" s="370"/>
      <c r="F396" s="382"/>
      <c r="G396" s="382"/>
      <c r="H396" s="382"/>
      <c r="I396" s="382"/>
    </row>
    <row r="397" spans="1:14" x14ac:dyDescent="0.25">
      <c r="A397" s="251"/>
      <c r="B397" s="430"/>
      <c r="C397" s="377"/>
      <c r="D397" s="370"/>
      <c r="E397" s="370"/>
      <c r="F397" s="382"/>
      <c r="G397" s="382"/>
      <c r="H397" s="382"/>
      <c r="I397" s="382"/>
    </row>
    <row r="398" spans="1:14" ht="15.75" x14ac:dyDescent="0.25">
      <c r="A398" s="251"/>
      <c r="B398" s="540" t="s">
        <v>618</v>
      </c>
      <c r="C398" s="540"/>
      <c r="D398" s="540"/>
      <c r="E398" s="540"/>
      <c r="F398" s="540"/>
      <c r="G398" s="540"/>
      <c r="H398" s="540"/>
      <c r="I398" s="540"/>
    </row>
    <row r="399" spans="1:14" ht="15" customHeight="1" x14ac:dyDescent="0.25">
      <c r="A399" s="251"/>
      <c r="B399" s="537" t="s">
        <v>537</v>
      </c>
      <c r="C399" s="537"/>
      <c r="D399" s="537"/>
      <c r="E399" s="537"/>
      <c r="F399" s="537"/>
      <c r="G399" s="537"/>
      <c r="H399" s="537"/>
      <c r="I399" s="537"/>
    </row>
    <row r="400" spans="1:14" x14ac:dyDescent="0.25">
      <c r="A400" s="251"/>
      <c r="B400" s="571"/>
      <c r="C400" s="571"/>
      <c r="D400" s="571"/>
      <c r="E400" s="571"/>
      <c r="F400" s="571"/>
      <c r="G400" s="571"/>
      <c r="H400" s="571"/>
      <c r="I400" s="571"/>
      <c r="N400" s="166"/>
    </row>
    <row r="401" spans="1:16" x14ac:dyDescent="0.25">
      <c r="A401" s="251"/>
      <c r="B401" s="548" t="s">
        <v>18</v>
      </c>
      <c r="C401" s="548"/>
      <c r="D401" s="548"/>
      <c r="E401" s="548"/>
      <c r="F401" s="545"/>
      <c r="G401" s="363">
        <v>2022</v>
      </c>
      <c r="H401" s="545"/>
      <c r="I401" s="363">
        <v>2021</v>
      </c>
      <c r="N401" s="411"/>
      <c r="P401" s="411"/>
    </row>
    <row r="402" spans="1:16" x14ac:dyDescent="0.25">
      <c r="A402" s="251"/>
      <c r="B402" s="565" t="s">
        <v>538</v>
      </c>
      <c r="C402" s="565"/>
      <c r="D402" s="565"/>
      <c r="E402" s="565"/>
      <c r="F402" s="545"/>
      <c r="G402" s="364">
        <v>92999999.879999995</v>
      </c>
      <c r="H402" s="545"/>
      <c r="I402" s="431">
        <v>86183352</v>
      </c>
      <c r="N402" s="411"/>
      <c r="P402" s="411"/>
    </row>
    <row r="403" spans="1:16" x14ac:dyDescent="0.25">
      <c r="A403" s="251"/>
      <c r="B403" s="565" t="s">
        <v>615</v>
      </c>
      <c r="C403" s="565"/>
      <c r="D403" s="565"/>
      <c r="E403" s="565"/>
      <c r="F403" s="545"/>
      <c r="G403" s="364">
        <v>5000000</v>
      </c>
      <c r="H403" s="545"/>
      <c r="I403" s="431">
        <v>5000000</v>
      </c>
      <c r="N403" s="411"/>
    </row>
    <row r="404" spans="1:16" x14ac:dyDescent="0.25">
      <c r="A404" s="251"/>
      <c r="B404" s="565" t="s">
        <v>539</v>
      </c>
      <c r="C404" s="565"/>
      <c r="D404" s="565"/>
      <c r="E404" s="565"/>
      <c r="F404" s="545"/>
      <c r="G404" s="431">
        <v>0</v>
      </c>
      <c r="H404" s="545"/>
      <c r="I404" s="431">
        <v>1970638</v>
      </c>
    </row>
    <row r="405" spans="1:16" x14ac:dyDescent="0.25">
      <c r="A405" s="251"/>
      <c r="B405" s="548"/>
      <c r="C405" s="548"/>
      <c r="D405" s="548"/>
      <c r="E405" s="548"/>
      <c r="F405" s="545"/>
      <c r="G405" s="448">
        <v>0</v>
      </c>
      <c r="H405" s="545"/>
      <c r="I405" s="432">
        <v>7398037</v>
      </c>
      <c r="N405" s="411"/>
    </row>
    <row r="406" spans="1:16" x14ac:dyDescent="0.25">
      <c r="A406" s="251"/>
      <c r="B406" s="547" t="s">
        <v>540</v>
      </c>
      <c r="C406" s="547"/>
      <c r="D406" s="547"/>
      <c r="E406" s="547"/>
      <c r="F406" s="545"/>
      <c r="G406" s="367">
        <f>+G402+G403+G404+G405</f>
        <v>97999999.879999995</v>
      </c>
      <c r="H406" s="545"/>
      <c r="I406" s="433" t="s">
        <v>541</v>
      </c>
    </row>
    <row r="407" spans="1:16" x14ac:dyDescent="0.25">
      <c r="A407" s="251"/>
      <c r="B407" s="370"/>
      <c r="C407" s="370"/>
      <c r="D407" s="370"/>
      <c r="E407" s="370"/>
      <c r="F407" s="370"/>
      <c r="G407" s="371"/>
      <c r="H407" s="370"/>
      <c r="I407" s="391"/>
    </row>
    <row r="408" spans="1:16" x14ac:dyDescent="0.25">
      <c r="A408" s="251"/>
      <c r="B408" s="382"/>
      <c r="C408" s="382"/>
      <c r="D408" s="382"/>
      <c r="E408" s="382"/>
      <c r="F408" s="382"/>
      <c r="G408" s="382"/>
      <c r="H408" s="382"/>
      <c r="I408" s="382"/>
    </row>
    <row r="409" spans="1:16" ht="15.75" x14ac:dyDescent="0.25">
      <c r="A409" s="251"/>
      <c r="B409" s="540" t="s">
        <v>619</v>
      </c>
      <c r="C409" s="540"/>
      <c r="D409" s="540"/>
      <c r="E409" s="540"/>
      <c r="F409" s="540"/>
      <c r="G409" s="540"/>
      <c r="H409" s="540"/>
      <c r="I409" s="540"/>
    </row>
    <row r="410" spans="1:16" ht="29.25" customHeight="1" x14ac:dyDescent="0.25">
      <c r="A410" s="251"/>
      <c r="B410" s="537" t="s">
        <v>542</v>
      </c>
      <c r="C410" s="537"/>
      <c r="D410" s="537"/>
      <c r="E410" s="537"/>
      <c r="F410" s="537"/>
      <c r="G410" s="537"/>
      <c r="H410" s="537"/>
      <c r="I410" s="537"/>
    </row>
    <row r="411" spans="1:16" x14ac:dyDescent="0.25">
      <c r="A411" s="251"/>
      <c r="B411" s="547" t="s">
        <v>18</v>
      </c>
      <c r="C411" s="547"/>
      <c r="D411" s="547"/>
      <c r="E411" s="547"/>
      <c r="F411" s="545"/>
      <c r="G411" s="363">
        <v>2022</v>
      </c>
      <c r="H411" s="545"/>
      <c r="I411" s="363">
        <v>2021</v>
      </c>
    </row>
    <row r="412" spans="1:16" x14ac:dyDescent="0.25">
      <c r="A412" s="251"/>
      <c r="B412" s="548" t="s">
        <v>58</v>
      </c>
      <c r="C412" s="548"/>
      <c r="D412" s="548"/>
      <c r="E412" s="548"/>
      <c r="F412" s="545"/>
      <c r="G412" s="364">
        <v>57114589</v>
      </c>
      <c r="H412" s="545"/>
      <c r="I412" s="364" t="s">
        <v>543</v>
      </c>
    </row>
    <row r="413" spans="1:16" x14ac:dyDescent="0.25">
      <c r="A413" s="251"/>
      <c r="B413" s="548" t="s">
        <v>617</v>
      </c>
      <c r="C413" s="548"/>
      <c r="D413" s="548"/>
      <c r="E413" s="548"/>
      <c r="F413" s="545"/>
      <c r="G413" s="364">
        <v>660000</v>
      </c>
      <c r="H413" s="545"/>
      <c r="I413" s="364">
        <v>385947</v>
      </c>
    </row>
    <row r="414" spans="1:16" x14ac:dyDescent="0.25">
      <c r="A414" s="251"/>
      <c r="B414" s="379" t="s">
        <v>544</v>
      </c>
      <c r="C414" s="379"/>
      <c r="D414" s="379"/>
      <c r="E414" s="379"/>
      <c r="F414" s="545"/>
      <c r="G414" s="364">
        <v>1421985.38</v>
      </c>
      <c r="H414" s="545"/>
      <c r="I414" s="364">
        <v>114567</v>
      </c>
    </row>
    <row r="415" spans="1:16" x14ac:dyDescent="0.25">
      <c r="A415" s="251"/>
      <c r="B415" s="548" t="s">
        <v>545</v>
      </c>
      <c r="C415" s="548"/>
      <c r="D415" s="548"/>
      <c r="E415" s="548"/>
      <c r="F415" s="545"/>
      <c r="G415" s="364">
        <v>4864190.79</v>
      </c>
      <c r="H415" s="545"/>
      <c r="I415" s="364" t="s">
        <v>546</v>
      </c>
    </row>
    <row r="416" spans="1:16" x14ac:dyDescent="0.25">
      <c r="A416" s="251"/>
      <c r="B416" s="548" t="s">
        <v>547</v>
      </c>
      <c r="C416" s="548"/>
      <c r="D416" s="548"/>
      <c r="E416" s="548"/>
      <c r="F416" s="545"/>
      <c r="G416" s="364">
        <v>1933500</v>
      </c>
      <c r="H416" s="545"/>
      <c r="I416" s="364" t="s">
        <v>548</v>
      </c>
    </row>
    <row r="417" spans="1:11" x14ac:dyDescent="0.25">
      <c r="A417" s="251"/>
      <c r="B417" s="548" t="s">
        <v>62</v>
      </c>
      <c r="C417" s="548"/>
      <c r="D417" s="548"/>
      <c r="E417" s="548"/>
      <c r="F417" s="545"/>
      <c r="G417" s="364">
        <v>641226.56000000006</v>
      </c>
      <c r="H417" s="545"/>
      <c r="I417" s="364">
        <v>0</v>
      </c>
    </row>
    <row r="418" spans="1:11" x14ac:dyDescent="0.25">
      <c r="A418" s="251"/>
      <c r="B418" s="572" t="s">
        <v>549</v>
      </c>
      <c r="C418" s="572"/>
      <c r="D418" s="572"/>
      <c r="E418" s="572"/>
      <c r="F418" s="545"/>
      <c r="G418" s="446">
        <v>0</v>
      </c>
      <c r="H418" s="545"/>
      <c r="I418" s="364">
        <v>6600</v>
      </c>
    </row>
    <row r="419" spans="1:11" x14ac:dyDescent="0.25">
      <c r="A419" s="251"/>
      <c r="B419" s="548" t="s">
        <v>65</v>
      </c>
      <c r="C419" s="548"/>
      <c r="D419" s="548"/>
      <c r="E419" s="548"/>
      <c r="F419" s="545"/>
      <c r="G419" s="364">
        <v>2514500</v>
      </c>
      <c r="H419" s="545"/>
      <c r="I419" s="364" t="s">
        <v>550</v>
      </c>
    </row>
    <row r="420" spans="1:11" x14ac:dyDescent="0.25">
      <c r="A420" s="251"/>
      <c r="B420" s="548" t="s">
        <v>551</v>
      </c>
      <c r="C420" s="548"/>
      <c r="D420" s="548"/>
      <c r="E420" s="548"/>
      <c r="F420" s="545"/>
      <c r="G420" s="364">
        <v>3436275</v>
      </c>
      <c r="H420" s="545"/>
      <c r="I420" s="364" t="s">
        <v>552</v>
      </c>
    </row>
    <row r="421" spans="1:11" x14ac:dyDescent="0.25">
      <c r="A421" s="251"/>
      <c r="B421" s="548" t="s">
        <v>553</v>
      </c>
      <c r="C421" s="548"/>
      <c r="D421" s="548"/>
      <c r="E421" s="548"/>
      <c r="F421" s="545"/>
      <c r="G421" s="364">
        <v>85000</v>
      </c>
      <c r="H421" s="545"/>
      <c r="I421" s="364" t="s">
        <v>554</v>
      </c>
    </row>
    <row r="422" spans="1:11" x14ac:dyDescent="0.25">
      <c r="A422" s="251"/>
      <c r="B422" s="381" t="s">
        <v>616</v>
      </c>
      <c r="C422" s="365"/>
      <c r="D422" s="365"/>
      <c r="E422" s="365"/>
      <c r="F422" s="545"/>
      <c r="G422" s="364">
        <v>4145750</v>
      </c>
      <c r="H422" s="545"/>
      <c r="I422" s="364"/>
    </row>
    <row r="423" spans="1:11" x14ac:dyDescent="0.25">
      <c r="A423" s="251"/>
      <c r="B423" s="548" t="s">
        <v>69</v>
      </c>
      <c r="C423" s="548"/>
      <c r="D423" s="548"/>
      <c r="E423" s="548"/>
      <c r="F423" s="545"/>
      <c r="G423" s="364">
        <v>3917676.13</v>
      </c>
      <c r="H423" s="545"/>
      <c r="I423" s="364" t="s">
        <v>555</v>
      </c>
    </row>
    <row r="424" spans="1:11" x14ac:dyDescent="0.25">
      <c r="A424" s="251"/>
      <c r="B424" s="548" t="s">
        <v>70</v>
      </c>
      <c r="C424" s="548"/>
      <c r="D424" s="548"/>
      <c r="E424" s="548"/>
      <c r="F424" s="545"/>
      <c r="G424" s="364">
        <v>3989125.08</v>
      </c>
      <c r="H424" s="545"/>
      <c r="I424" s="364">
        <v>3616440</v>
      </c>
    </row>
    <row r="425" spans="1:11" x14ac:dyDescent="0.25">
      <c r="A425" s="251"/>
      <c r="B425" s="548" t="s">
        <v>71</v>
      </c>
      <c r="C425" s="548"/>
      <c r="D425" s="548"/>
      <c r="E425" s="548"/>
      <c r="F425" s="545"/>
      <c r="G425" s="366">
        <v>638694.12</v>
      </c>
      <c r="H425" s="545"/>
      <c r="I425" s="366">
        <v>565990</v>
      </c>
    </row>
    <row r="426" spans="1:11" x14ac:dyDescent="0.25">
      <c r="A426" s="251"/>
      <c r="B426" s="547" t="s">
        <v>540</v>
      </c>
      <c r="C426" s="547"/>
      <c r="D426" s="379"/>
      <c r="E426" s="379"/>
      <c r="F426" s="545"/>
      <c r="G426" s="449">
        <f>+SUM(G412:G425)</f>
        <v>85362512.060000002</v>
      </c>
      <c r="H426" s="545"/>
      <c r="I426" s="368">
        <v>75895910</v>
      </c>
      <c r="J426" s="111">
        <v>83121983</v>
      </c>
      <c r="K426" s="348"/>
    </row>
    <row r="427" spans="1:11" ht="8.25" customHeight="1" x14ac:dyDescent="0.25">
      <c r="A427" s="251"/>
      <c r="B427" s="251" t="s">
        <v>556</v>
      </c>
      <c r="C427" s="251"/>
      <c r="D427" s="251"/>
      <c r="E427" s="251"/>
      <c r="F427" s="251"/>
      <c r="G427" s="251"/>
      <c r="H427" s="251"/>
      <c r="I427" s="251"/>
    </row>
    <row r="428" spans="1:11" ht="2.25" customHeight="1" x14ac:dyDescent="0.25">
      <c r="A428" s="251"/>
      <c r="B428" s="251"/>
      <c r="C428" s="251"/>
      <c r="D428" s="251"/>
      <c r="E428" s="251"/>
      <c r="F428" s="251"/>
      <c r="G428" s="251"/>
      <c r="H428" s="251"/>
      <c r="I428" s="251"/>
    </row>
    <row r="429" spans="1:11" ht="1.5" customHeight="1" x14ac:dyDescent="0.25">
      <c r="A429" s="251"/>
      <c r="B429" s="544"/>
      <c r="C429" s="544"/>
      <c r="D429" s="544"/>
      <c r="E429" s="544"/>
      <c r="F429" s="544"/>
      <c r="G429" s="544"/>
      <c r="H429" s="544"/>
      <c r="I429" s="544"/>
    </row>
    <row r="430" spans="1:11" ht="15.75" x14ac:dyDescent="0.25">
      <c r="A430" s="251"/>
      <c r="B430" s="540" t="s">
        <v>620</v>
      </c>
      <c r="C430" s="540"/>
      <c r="D430" s="540"/>
      <c r="E430" s="540"/>
      <c r="F430" s="540"/>
      <c r="G430" s="540"/>
      <c r="H430" s="540"/>
      <c r="I430" s="540"/>
    </row>
    <row r="431" spans="1:11" ht="11.25" customHeight="1" x14ac:dyDescent="0.25">
      <c r="A431" s="251"/>
      <c r="B431" s="544"/>
      <c r="C431" s="544"/>
      <c r="D431" s="544"/>
      <c r="E431" s="544"/>
      <c r="F431" s="544"/>
      <c r="G431" s="544"/>
      <c r="H431" s="544"/>
      <c r="I431" s="544"/>
    </row>
    <row r="432" spans="1:11" ht="28.5" customHeight="1" x14ac:dyDescent="0.25">
      <c r="A432" s="251"/>
      <c r="B432" s="555" t="s">
        <v>557</v>
      </c>
      <c r="C432" s="555"/>
      <c r="D432" s="555"/>
      <c r="E432" s="555"/>
      <c r="F432" s="555"/>
      <c r="G432" s="555"/>
      <c r="H432" s="555"/>
      <c r="I432" s="555"/>
    </row>
    <row r="433" spans="1:16" ht="8.1" customHeight="1" x14ac:dyDescent="0.25">
      <c r="A433" s="251"/>
      <c r="B433" s="545"/>
      <c r="C433" s="545"/>
      <c r="D433" s="545"/>
      <c r="E433" s="545"/>
      <c r="F433" s="545"/>
      <c r="G433" s="545"/>
      <c r="H433" s="545"/>
      <c r="I433" s="545"/>
    </row>
    <row r="434" spans="1:16" x14ac:dyDescent="0.25">
      <c r="A434" s="251"/>
      <c r="B434" s="547" t="s">
        <v>18</v>
      </c>
      <c r="C434" s="547"/>
      <c r="D434" s="547"/>
      <c r="E434" s="547"/>
      <c r="F434" s="545"/>
      <c r="G434" s="363">
        <v>2022</v>
      </c>
      <c r="H434" s="545"/>
      <c r="I434" s="363">
        <v>2021</v>
      </c>
    </row>
    <row r="435" spans="1:16" x14ac:dyDescent="0.25">
      <c r="A435" s="251"/>
      <c r="B435" s="548" t="s">
        <v>558</v>
      </c>
      <c r="C435" s="548"/>
      <c r="D435" s="548"/>
      <c r="E435" s="548"/>
      <c r="F435" s="545"/>
      <c r="H435" s="545"/>
      <c r="I435" s="388">
        <v>8288</v>
      </c>
    </row>
    <row r="436" spans="1:16" x14ac:dyDescent="0.25">
      <c r="A436" s="251"/>
      <c r="B436" s="379" t="s">
        <v>559</v>
      </c>
      <c r="C436" s="379"/>
      <c r="D436" s="379"/>
      <c r="E436" s="379"/>
      <c r="F436" s="545"/>
      <c r="G436" s="364">
        <v>0</v>
      </c>
      <c r="H436" s="545"/>
      <c r="I436" s="388">
        <v>0</v>
      </c>
    </row>
    <row r="437" spans="1:16" x14ac:dyDescent="0.25">
      <c r="A437" s="251"/>
      <c r="B437" s="379" t="s">
        <v>560</v>
      </c>
      <c r="C437" s="379"/>
      <c r="D437" s="379"/>
      <c r="E437" s="379"/>
      <c r="F437" s="545"/>
      <c r="G437" s="364">
        <v>0</v>
      </c>
      <c r="H437" s="545"/>
      <c r="I437" s="388">
        <v>0</v>
      </c>
    </row>
    <row r="438" spans="1:16" ht="15.75" thickBot="1" x14ac:dyDescent="0.3">
      <c r="A438" s="251"/>
      <c r="B438" s="379" t="s">
        <v>561</v>
      </c>
      <c r="C438" s="379"/>
      <c r="D438" s="379"/>
      <c r="E438" s="379"/>
      <c r="F438" s="545"/>
      <c r="G438" s="450">
        <v>75000</v>
      </c>
      <c r="H438" s="545"/>
      <c r="I438" s="434">
        <v>100000</v>
      </c>
    </row>
    <row r="439" spans="1:16" ht="15.75" thickTop="1" x14ac:dyDescent="0.25">
      <c r="A439" s="251"/>
      <c r="B439" s="573" t="s">
        <v>540</v>
      </c>
      <c r="C439" s="573"/>
      <c r="D439" s="573"/>
      <c r="E439" s="573"/>
      <c r="F439" s="545"/>
      <c r="G439" s="368">
        <f>+G438</f>
        <v>75000</v>
      </c>
      <c r="H439" s="545"/>
      <c r="I439" s="396">
        <v>108288</v>
      </c>
    </row>
    <row r="440" spans="1:16" x14ac:dyDescent="0.25">
      <c r="A440" s="251"/>
      <c r="B440" s="435"/>
      <c r="C440" s="435"/>
      <c r="D440" s="435"/>
      <c r="E440" s="435"/>
      <c r="F440" s="370"/>
      <c r="G440" s="368"/>
      <c r="H440" s="370"/>
      <c r="I440" s="396"/>
    </row>
    <row r="441" spans="1:16" x14ac:dyDescent="0.25">
      <c r="A441" s="251"/>
      <c r="B441" s="451" t="s">
        <v>562</v>
      </c>
      <c r="C441" s="451"/>
      <c r="D441" s="451"/>
      <c r="E441" s="451"/>
      <c r="F441" s="452"/>
      <c r="G441" s="453">
        <v>268388.94</v>
      </c>
      <c r="H441" s="370"/>
      <c r="I441" s="396"/>
    </row>
    <row r="442" spans="1:16" x14ac:dyDescent="0.25">
      <c r="A442" s="251"/>
      <c r="B442" s="451"/>
      <c r="C442" s="451"/>
      <c r="D442" s="451"/>
      <c r="E442" s="451"/>
      <c r="F442" s="452"/>
      <c r="G442" s="449"/>
      <c r="H442" s="370"/>
      <c r="I442" s="396"/>
    </row>
    <row r="443" spans="1:16" x14ac:dyDescent="0.25">
      <c r="A443" s="251"/>
      <c r="B443" s="545"/>
      <c r="C443" s="545"/>
      <c r="D443" s="545"/>
      <c r="E443" s="545"/>
      <c r="F443" s="545"/>
      <c r="G443" s="545"/>
      <c r="H443" s="545"/>
      <c r="I443" s="545"/>
    </row>
    <row r="444" spans="1:16" ht="15.75" x14ac:dyDescent="0.25">
      <c r="A444" s="251"/>
      <c r="B444" s="540" t="s">
        <v>621</v>
      </c>
      <c r="C444" s="540"/>
      <c r="D444" s="540"/>
      <c r="E444" s="540"/>
      <c r="F444" s="540"/>
      <c r="G444" s="540"/>
      <c r="H444" s="540"/>
      <c r="I444" s="540"/>
    </row>
    <row r="445" spans="1:16" ht="26.25" customHeight="1" x14ac:dyDescent="0.25">
      <c r="A445" s="251"/>
      <c r="B445" s="575" t="s">
        <v>563</v>
      </c>
      <c r="C445" s="575"/>
      <c r="D445" s="575"/>
      <c r="E445" s="575"/>
      <c r="F445" s="575"/>
      <c r="G445" s="575"/>
      <c r="H445" s="575"/>
      <c r="I445" s="575"/>
    </row>
    <row r="446" spans="1:16" x14ac:dyDescent="0.25">
      <c r="A446" s="251"/>
      <c r="B446" s="545"/>
      <c r="C446" s="545"/>
      <c r="D446" s="545"/>
      <c r="E446" s="545"/>
      <c r="F446" s="379"/>
      <c r="G446" s="363">
        <v>2022</v>
      </c>
      <c r="H446" s="379"/>
      <c r="I446" s="363">
        <v>2021</v>
      </c>
    </row>
    <row r="447" spans="1:16" x14ac:dyDescent="0.25">
      <c r="A447" s="251"/>
      <c r="B447" s="545" t="s">
        <v>564</v>
      </c>
      <c r="C447" s="545"/>
      <c r="D447" s="545"/>
      <c r="E447" s="545"/>
      <c r="F447" s="545"/>
      <c r="G447" s="364"/>
      <c r="H447" s="545"/>
      <c r="I447" s="364" t="s">
        <v>565</v>
      </c>
    </row>
    <row r="448" spans="1:16" x14ac:dyDescent="0.25">
      <c r="A448" s="251"/>
      <c r="B448" s="548" t="s">
        <v>622</v>
      </c>
      <c r="C448" s="548"/>
      <c r="D448" s="548"/>
      <c r="E448" s="548"/>
      <c r="F448" s="545"/>
      <c r="G448" s="364">
        <v>20337099.41</v>
      </c>
      <c r="H448" s="545"/>
      <c r="I448" s="364">
        <v>17073035</v>
      </c>
      <c r="M448" s="411"/>
      <c r="N448" s="411"/>
      <c r="O448" s="411"/>
      <c r="P448" s="166"/>
    </row>
    <row r="449" spans="1:16" x14ac:dyDescent="0.25">
      <c r="A449" s="251"/>
      <c r="B449" s="548" t="s">
        <v>623</v>
      </c>
      <c r="C449" s="548"/>
      <c r="D449" s="548"/>
      <c r="E449" s="548"/>
      <c r="F449" s="545"/>
      <c r="G449" s="364">
        <v>614376.28</v>
      </c>
      <c r="H449" s="545"/>
      <c r="I449" s="364">
        <v>612643</v>
      </c>
      <c r="M449" s="411"/>
      <c r="N449" s="411"/>
      <c r="O449" s="411"/>
      <c r="P449" s="166"/>
    </row>
    <row r="450" spans="1:16" x14ac:dyDescent="0.25">
      <c r="A450" s="251"/>
      <c r="B450" s="548" t="s">
        <v>110</v>
      </c>
      <c r="C450" s="548"/>
      <c r="D450" s="548"/>
      <c r="E450" s="548"/>
      <c r="F450" s="545"/>
      <c r="G450" s="364">
        <v>1356301.41</v>
      </c>
      <c r="H450" s="545"/>
      <c r="I450" s="364">
        <v>2184202</v>
      </c>
      <c r="M450" s="411"/>
      <c r="N450" s="411"/>
      <c r="O450" s="411"/>
      <c r="P450" s="166"/>
    </row>
    <row r="451" spans="1:16" x14ac:dyDescent="0.25">
      <c r="A451" s="251"/>
      <c r="B451" s="548" t="s">
        <v>566</v>
      </c>
      <c r="C451" s="548"/>
      <c r="D451" s="548"/>
      <c r="E451" s="548"/>
      <c r="F451" s="545"/>
      <c r="G451" s="364">
        <v>0</v>
      </c>
      <c r="H451" s="545"/>
      <c r="I451" s="364">
        <v>922392</v>
      </c>
      <c r="M451" s="411"/>
      <c r="N451" s="411"/>
      <c r="O451" s="411"/>
      <c r="P451" s="166"/>
    </row>
    <row r="452" spans="1:16" x14ac:dyDescent="0.25">
      <c r="A452" s="251"/>
      <c r="B452" s="548" t="s">
        <v>567</v>
      </c>
      <c r="C452" s="548"/>
      <c r="D452" s="548"/>
      <c r="E452" s="548"/>
      <c r="F452" s="545"/>
      <c r="G452" s="364">
        <v>2040029.3</v>
      </c>
      <c r="H452" s="545"/>
      <c r="I452" s="364">
        <v>1844130</v>
      </c>
      <c r="M452" s="411"/>
      <c r="N452" s="411"/>
      <c r="O452" s="411"/>
      <c r="P452" s="166"/>
    </row>
    <row r="453" spans="1:16" x14ac:dyDescent="0.25">
      <c r="A453" s="251"/>
      <c r="B453" s="365" t="s">
        <v>568</v>
      </c>
      <c r="C453" s="365"/>
      <c r="D453" s="365"/>
      <c r="E453" s="365"/>
      <c r="F453" s="545"/>
      <c r="G453" s="364">
        <v>7805162.6299999999</v>
      </c>
      <c r="H453" s="545"/>
      <c r="I453" s="364">
        <v>2881258</v>
      </c>
      <c r="M453" s="411"/>
      <c r="N453" s="411"/>
      <c r="O453" s="411"/>
      <c r="P453" s="166"/>
    </row>
    <row r="454" spans="1:16" x14ac:dyDescent="0.25">
      <c r="A454" s="251"/>
      <c r="B454" s="548" t="s">
        <v>306</v>
      </c>
      <c r="C454" s="548"/>
      <c r="D454" s="548"/>
      <c r="E454" s="548"/>
      <c r="F454" s="545"/>
      <c r="G454" s="364">
        <v>5151573.24</v>
      </c>
      <c r="H454" s="545"/>
      <c r="I454" s="364">
        <v>3733286</v>
      </c>
      <c r="M454" s="411"/>
      <c r="N454" s="411"/>
      <c r="O454" s="411"/>
      <c r="P454" s="166"/>
    </row>
    <row r="455" spans="1:16" x14ac:dyDescent="0.25">
      <c r="A455" s="251"/>
      <c r="B455" s="548" t="s">
        <v>133</v>
      </c>
      <c r="C455" s="548"/>
      <c r="D455" s="548"/>
      <c r="E455" s="548"/>
      <c r="F455" s="545"/>
      <c r="G455" s="366">
        <v>7464214.2599999998</v>
      </c>
      <c r="H455" s="545"/>
      <c r="I455" s="366"/>
      <c r="K455" s="111"/>
      <c r="M455" s="411"/>
      <c r="N455" s="411"/>
      <c r="O455" s="411"/>
    </row>
    <row r="456" spans="1:16" x14ac:dyDescent="0.25">
      <c r="A456" s="251"/>
      <c r="B456" s="574" t="s">
        <v>624</v>
      </c>
      <c r="C456" s="574"/>
      <c r="D456" s="574"/>
      <c r="E456" s="574"/>
      <c r="F456" s="454"/>
      <c r="G456" s="455">
        <f>+G448+G449+G450+G451+G452+G453+G454+G455</f>
        <v>44768756.530000001</v>
      </c>
      <c r="H456" s="379"/>
      <c r="I456" s="433" t="s">
        <v>569</v>
      </c>
      <c r="J456" s="111">
        <v>22447114.75</v>
      </c>
      <c r="M456" s="411"/>
      <c r="N456" s="411"/>
    </row>
    <row r="457" spans="1:16" x14ac:dyDescent="0.25">
      <c r="A457" s="251"/>
      <c r="B457" s="456"/>
      <c r="C457" s="456"/>
      <c r="D457" s="456"/>
      <c r="E457" s="456"/>
      <c r="F457" s="454"/>
      <c r="G457" s="455"/>
      <c r="H457" s="379"/>
      <c r="I457" s="433"/>
      <c r="M457" s="411"/>
      <c r="N457" s="411"/>
    </row>
    <row r="458" spans="1:16" x14ac:dyDescent="0.25">
      <c r="A458" s="251"/>
      <c r="B458" s="381"/>
      <c r="C458" s="381"/>
      <c r="D458" s="381"/>
      <c r="E458" s="381"/>
      <c r="F458" s="379"/>
      <c r="G458" s="367"/>
      <c r="H458" s="379"/>
      <c r="I458" s="433"/>
      <c r="M458" s="411"/>
      <c r="N458" s="411"/>
    </row>
    <row r="459" spans="1:16" ht="15.75" x14ac:dyDescent="0.25">
      <c r="A459" s="251"/>
      <c r="B459" s="540" t="s">
        <v>625</v>
      </c>
      <c r="C459" s="540"/>
      <c r="D459" s="540"/>
      <c r="E459" s="540"/>
      <c r="F459" s="540"/>
      <c r="G459" s="540"/>
      <c r="H459" s="540"/>
      <c r="I459" s="540"/>
      <c r="M459" s="411"/>
      <c r="N459" s="411"/>
    </row>
    <row r="460" spans="1:16" x14ac:dyDescent="0.25">
      <c r="A460" s="251"/>
      <c r="B460" s="537" t="s">
        <v>571</v>
      </c>
      <c r="C460" s="537"/>
      <c r="D460" s="537"/>
      <c r="E460" s="537"/>
      <c r="F460" s="537"/>
      <c r="G460" s="537"/>
      <c r="H460" s="537"/>
      <c r="I460" s="537"/>
      <c r="M460" s="411"/>
      <c r="N460" s="411"/>
    </row>
    <row r="461" spans="1:16" x14ac:dyDescent="0.25">
      <c r="A461" s="251"/>
      <c r="B461" s="547" t="s">
        <v>18</v>
      </c>
      <c r="C461" s="547"/>
      <c r="D461" s="547"/>
      <c r="E461" s="547"/>
      <c r="F461" s="545"/>
      <c r="G461" s="363">
        <v>2022</v>
      </c>
      <c r="H461" s="545"/>
      <c r="I461" s="437">
        <v>2021</v>
      </c>
      <c r="M461" s="411"/>
      <c r="N461" s="411"/>
    </row>
    <row r="462" spans="1:16" x14ac:dyDescent="0.25">
      <c r="A462" s="251"/>
      <c r="B462" s="548" t="s">
        <v>572</v>
      </c>
      <c r="C462" s="548"/>
      <c r="D462" s="548"/>
      <c r="E462" s="548"/>
      <c r="F462" s="545"/>
      <c r="G462" s="431">
        <v>0</v>
      </c>
      <c r="H462" s="545"/>
      <c r="I462" s="364">
        <v>2227040</v>
      </c>
      <c r="M462" s="411"/>
      <c r="N462" s="411"/>
    </row>
    <row r="463" spans="1:16" x14ac:dyDescent="0.25">
      <c r="A463" s="251"/>
      <c r="B463" s="548" t="s">
        <v>573</v>
      </c>
      <c r="C463" s="548"/>
      <c r="D463" s="548"/>
      <c r="E463" s="548"/>
      <c r="F463" s="545"/>
      <c r="G463" s="364">
        <v>675000</v>
      </c>
      <c r="H463" s="545"/>
      <c r="I463" s="364"/>
      <c r="M463" s="411"/>
      <c r="N463" s="411"/>
    </row>
    <row r="464" spans="1:16" x14ac:dyDescent="0.25">
      <c r="A464" s="251"/>
      <c r="B464" s="548" t="s">
        <v>574</v>
      </c>
      <c r="C464" s="548"/>
      <c r="D464" s="548"/>
      <c r="E464" s="548"/>
      <c r="F464" s="545"/>
      <c r="G464" s="364">
        <v>675000</v>
      </c>
      <c r="H464" s="545"/>
      <c r="I464" s="364"/>
      <c r="M464" s="411"/>
      <c r="N464" s="411"/>
    </row>
    <row r="465" spans="1:14" x14ac:dyDescent="0.25">
      <c r="A465" s="251"/>
      <c r="B465" s="548" t="s">
        <v>45</v>
      </c>
      <c r="C465" s="548"/>
      <c r="D465" s="548"/>
      <c r="E465" s="548"/>
      <c r="F465" s="545"/>
      <c r="G465" s="364">
        <v>0</v>
      </c>
      <c r="H465" s="545"/>
      <c r="I465" s="364"/>
      <c r="M465" s="411"/>
      <c r="N465" s="411"/>
    </row>
    <row r="466" spans="1:14" x14ac:dyDescent="0.25">
      <c r="A466" s="251"/>
      <c r="B466" s="548" t="s">
        <v>575</v>
      </c>
      <c r="C466" s="548"/>
      <c r="D466" s="548"/>
      <c r="E466" s="548"/>
      <c r="F466" s="545"/>
      <c r="G466" s="404"/>
      <c r="H466" s="545"/>
      <c r="I466" s="366"/>
      <c r="M466" s="411"/>
      <c r="N466" s="411"/>
    </row>
    <row r="467" spans="1:14" x14ac:dyDescent="0.25">
      <c r="A467" s="251"/>
      <c r="B467" s="547" t="s">
        <v>540</v>
      </c>
      <c r="C467" s="547"/>
      <c r="D467" s="547"/>
      <c r="E467" s="547"/>
      <c r="F467" s="545"/>
      <c r="G467" s="367">
        <f>+G463+G464</f>
        <v>1350000</v>
      </c>
      <c r="H467" s="545"/>
      <c r="I467" s="368">
        <f>+I462</f>
        <v>2227040</v>
      </c>
      <c r="K467" s="111"/>
      <c r="M467" s="411"/>
      <c r="N467" s="411"/>
    </row>
    <row r="468" spans="1:14" x14ac:dyDescent="0.25">
      <c r="A468" s="251"/>
      <c r="C468" s="381"/>
      <c r="D468" s="381"/>
      <c r="E468" s="381"/>
      <c r="F468" s="379"/>
      <c r="G468" s="367"/>
      <c r="H468" s="379"/>
      <c r="I468" s="433"/>
      <c r="M468" s="411"/>
      <c r="N468" s="411"/>
    </row>
    <row r="469" spans="1:14" x14ac:dyDescent="0.25">
      <c r="A469" s="251"/>
      <c r="B469" s="381" t="s">
        <v>626</v>
      </c>
      <c r="C469" s="381"/>
      <c r="D469" s="381"/>
      <c r="E469" s="381"/>
      <c r="F469" s="379"/>
      <c r="G469" s="367"/>
      <c r="H469" s="379"/>
      <c r="I469" s="433"/>
      <c r="M469" s="411"/>
      <c r="N469" s="411"/>
    </row>
    <row r="470" spans="1:14" x14ac:dyDescent="0.25">
      <c r="A470" s="251"/>
      <c r="B470" s="381"/>
      <c r="C470" s="381"/>
      <c r="D470" s="381"/>
      <c r="E470" s="381"/>
      <c r="F470" s="379"/>
      <c r="G470" s="367"/>
      <c r="H470" s="379"/>
      <c r="I470" s="433"/>
      <c r="M470" s="411"/>
      <c r="N470" s="411"/>
    </row>
    <row r="471" spans="1:14" x14ac:dyDescent="0.25">
      <c r="A471" s="251"/>
      <c r="B471" s="381" t="s">
        <v>478</v>
      </c>
      <c r="C471" s="381"/>
      <c r="D471" s="381"/>
      <c r="E471" s="381"/>
      <c r="F471" s="379"/>
      <c r="G471" s="363">
        <v>2022</v>
      </c>
      <c r="H471" s="379"/>
      <c r="I471" s="363">
        <v>2022</v>
      </c>
      <c r="M471" s="411"/>
      <c r="N471" s="411"/>
    </row>
    <row r="472" spans="1:14" x14ac:dyDescent="0.25">
      <c r="A472" s="251"/>
      <c r="B472" s="365" t="s">
        <v>627</v>
      </c>
      <c r="C472" s="381"/>
      <c r="D472" s="381"/>
      <c r="E472" s="381"/>
      <c r="F472" s="379"/>
      <c r="G472" s="364">
        <v>5096848.1100000003</v>
      </c>
      <c r="H472" s="379"/>
      <c r="I472" s="433"/>
      <c r="M472" s="411"/>
      <c r="N472" s="411"/>
    </row>
    <row r="473" spans="1:14" ht="15.75" customHeight="1" x14ac:dyDescent="0.25">
      <c r="A473" s="251"/>
      <c r="B473" s="365" t="s">
        <v>570</v>
      </c>
      <c r="C473" s="381"/>
      <c r="D473" s="381"/>
      <c r="E473" s="381"/>
      <c r="F473" s="379"/>
      <c r="G473" s="364">
        <v>1366892.15</v>
      </c>
      <c r="H473" s="379"/>
      <c r="I473" s="433"/>
      <c r="M473" s="411"/>
      <c r="N473" s="411"/>
    </row>
    <row r="474" spans="1:14" ht="15" customHeight="1" x14ac:dyDescent="0.25">
      <c r="A474" s="251"/>
      <c r="B474" s="365" t="s">
        <v>628</v>
      </c>
      <c r="C474" s="381"/>
      <c r="D474" s="381"/>
      <c r="E474" s="381"/>
      <c r="F474" s="379"/>
      <c r="G474" s="364">
        <v>186780</v>
      </c>
      <c r="H474" s="379"/>
      <c r="I474" s="433"/>
      <c r="M474" s="411"/>
      <c r="N474" s="411"/>
    </row>
    <row r="475" spans="1:14" x14ac:dyDescent="0.25">
      <c r="A475" s="251"/>
      <c r="B475" s="457" t="s">
        <v>629</v>
      </c>
      <c r="C475" s="436"/>
      <c r="D475" s="436"/>
      <c r="E475" s="436"/>
      <c r="F475" s="251"/>
      <c r="G475" s="364">
        <v>256181.65</v>
      </c>
      <c r="H475" s="251"/>
      <c r="I475" s="382"/>
      <c r="M475" s="411"/>
      <c r="N475" s="411"/>
    </row>
    <row r="476" spans="1:14" x14ac:dyDescent="0.25">
      <c r="A476" s="251"/>
      <c r="B476" s="365" t="s">
        <v>630</v>
      </c>
      <c r="C476" s="436"/>
      <c r="D476" s="436"/>
      <c r="E476" s="436"/>
      <c r="F476" s="251"/>
      <c r="G476" s="459">
        <v>338529.69</v>
      </c>
      <c r="H476" s="251"/>
      <c r="I476" s="382"/>
      <c r="M476" s="411"/>
      <c r="N476" s="411"/>
    </row>
    <row r="477" spans="1:14" x14ac:dyDescent="0.25">
      <c r="A477" s="251"/>
      <c r="B477" s="365" t="s">
        <v>577</v>
      </c>
      <c r="C477" s="436"/>
      <c r="D477" s="436"/>
      <c r="E477" s="436"/>
      <c r="F477" s="251"/>
      <c r="G477" s="364">
        <v>2312876.48</v>
      </c>
      <c r="H477" s="251"/>
      <c r="I477" s="382"/>
      <c r="M477" s="411"/>
      <c r="N477" s="411"/>
    </row>
    <row r="478" spans="1:14" ht="15.75" thickBot="1" x14ac:dyDescent="0.3">
      <c r="A478" s="251"/>
      <c r="B478" s="457" t="s">
        <v>631</v>
      </c>
      <c r="C478" s="436"/>
      <c r="D478" s="436"/>
      <c r="E478" s="436"/>
      <c r="F478" s="251"/>
      <c r="G478" s="458">
        <v>8370244.8099999996</v>
      </c>
      <c r="H478" s="251"/>
      <c r="I478" s="382"/>
      <c r="M478" s="411"/>
      <c r="N478" s="411"/>
    </row>
    <row r="479" spans="1:14" ht="15.75" thickTop="1" x14ac:dyDescent="0.25">
      <c r="A479" s="251"/>
      <c r="B479" s="381" t="s">
        <v>535</v>
      </c>
      <c r="C479" s="436"/>
      <c r="D479" s="436"/>
      <c r="E479" s="436"/>
      <c r="F479" s="251"/>
      <c r="G479" s="368">
        <f>SUM(G472:G478)</f>
        <v>17928352.890000001</v>
      </c>
      <c r="H479" s="251"/>
      <c r="I479" s="382"/>
      <c r="J479" s="461">
        <v>7072787.6500000004</v>
      </c>
      <c r="M479" s="411"/>
      <c r="N479" s="411"/>
    </row>
    <row r="480" spans="1:14" x14ac:dyDescent="0.25">
      <c r="A480" s="251"/>
      <c r="B480" s="436"/>
      <c r="C480" s="436"/>
      <c r="D480" s="436"/>
      <c r="E480" s="436"/>
      <c r="F480" s="251"/>
      <c r="G480" s="364"/>
      <c r="H480" s="251"/>
      <c r="I480" s="382"/>
      <c r="M480" s="411"/>
      <c r="N480" s="411"/>
    </row>
    <row r="481" spans="1:14" x14ac:dyDescent="0.25">
      <c r="A481" s="251"/>
      <c r="B481" s="381"/>
      <c r="C481" s="381"/>
      <c r="D481" s="381"/>
      <c r="E481" s="381"/>
      <c r="F481" s="370"/>
      <c r="G481" s="367"/>
      <c r="H481" s="370"/>
      <c r="I481" s="368"/>
      <c r="M481" s="411"/>
      <c r="N481" s="411"/>
    </row>
    <row r="482" spans="1:14" ht="15.75" x14ac:dyDescent="0.25">
      <c r="A482" s="251"/>
      <c r="B482" s="540" t="s">
        <v>632</v>
      </c>
      <c r="C482" s="540"/>
      <c r="D482" s="540"/>
      <c r="E482" s="540"/>
      <c r="F482" s="540"/>
      <c r="G482" s="540"/>
      <c r="H482" s="540"/>
      <c r="I482" s="540"/>
    </row>
    <row r="483" spans="1:14" x14ac:dyDescent="0.25">
      <c r="A483" s="251"/>
      <c r="B483" s="541" t="s">
        <v>633</v>
      </c>
      <c r="C483" s="541"/>
      <c r="D483" s="541"/>
      <c r="E483" s="541"/>
      <c r="F483" s="541"/>
      <c r="G483" s="541"/>
      <c r="H483" s="541"/>
      <c r="I483" s="541"/>
    </row>
    <row r="484" spans="1:14" x14ac:dyDescent="0.25">
      <c r="A484" s="251"/>
      <c r="B484" s="362"/>
      <c r="C484" s="362"/>
      <c r="D484" s="362"/>
      <c r="E484" s="362"/>
      <c r="F484" s="362"/>
      <c r="G484" s="362"/>
      <c r="H484" s="362"/>
      <c r="I484" s="362"/>
    </row>
    <row r="485" spans="1:14" x14ac:dyDescent="0.25">
      <c r="A485" s="251"/>
      <c r="B485" s="438" t="s">
        <v>478</v>
      </c>
      <c r="C485" s="362"/>
      <c r="D485" s="362"/>
      <c r="E485" s="362"/>
      <c r="F485" s="362"/>
      <c r="G485" s="363">
        <v>2022</v>
      </c>
      <c r="H485" s="362"/>
      <c r="I485" s="363">
        <v>2021</v>
      </c>
    </row>
    <row r="486" spans="1:14" x14ac:dyDescent="0.25">
      <c r="A486" s="251"/>
      <c r="B486" s="362" t="s">
        <v>576</v>
      </c>
      <c r="C486" s="362"/>
      <c r="D486" s="362"/>
      <c r="E486" s="362"/>
      <c r="F486" s="362"/>
      <c r="G486" s="439">
        <v>310110.40000000002</v>
      </c>
      <c r="H486" s="362"/>
      <c r="I486" s="362">
        <v>0</v>
      </c>
    </row>
    <row r="487" spans="1:14" ht="15.75" thickBot="1" x14ac:dyDescent="0.3">
      <c r="A487" s="251"/>
      <c r="B487" s="362" t="s">
        <v>577</v>
      </c>
      <c r="C487" s="362"/>
      <c r="D487" s="362"/>
      <c r="E487" s="362"/>
      <c r="F487" s="362"/>
      <c r="G487" s="440">
        <v>338529.69</v>
      </c>
      <c r="H487" s="362"/>
      <c r="I487" s="362">
        <v>0</v>
      </c>
    </row>
    <row r="488" spans="1:14" ht="16.5" thickTop="1" thickBot="1" x14ac:dyDescent="0.3">
      <c r="A488" s="251"/>
      <c r="B488" s="547" t="s">
        <v>540</v>
      </c>
      <c r="C488" s="547"/>
      <c r="D488" s="547"/>
      <c r="E488" s="547"/>
      <c r="F488" s="362"/>
      <c r="G488" s="441">
        <f>+G486+G487</f>
        <v>648640.09000000008</v>
      </c>
      <c r="H488" s="362"/>
      <c r="I488" s="362">
        <v>0</v>
      </c>
      <c r="J488" s="111"/>
    </row>
    <row r="489" spans="1:14" ht="15.75" thickTop="1" x14ac:dyDescent="0.25">
      <c r="A489" s="251"/>
      <c r="B489" s="362"/>
      <c r="C489" s="362"/>
      <c r="D489" s="362"/>
      <c r="E489" s="362"/>
      <c r="F489" s="362"/>
      <c r="G489" s="362"/>
      <c r="H489" s="362"/>
      <c r="I489" s="362"/>
    </row>
    <row r="490" spans="1:14" x14ac:dyDescent="0.25">
      <c r="A490" s="251"/>
      <c r="B490" s="544"/>
      <c r="C490" s="544"/>
      <c r="D490" s="544"/>
      <c r="E490" s="544"/>
      <c r="F490" s="544"/>
      <c r="G490" s="544"/>
      <c r="H490" s="544"/>
      <c r="I490" s="544"/>
      <c r="M490" s="319"/>
      <c r="N490" s="319"/>
    </row>
    <row r="491" spans="1:14" ht="15.75" x14ac:dyDescent="0.25">
      <c r="A491" s="251"/>
      <c r="B491" s="540" t="s">
        <v>634</v>
      </c>
      <c r="C491" s="540"/>
      <c r="D491" s="540"/>
      <c r="E491" s="540"/>
      <c r="F491" s="540"/>
      <c r="G491" s="540"/>
      <c r="H491" s="540"/>
      <c r="I491" s="540"/>
    </row>
    <row r="492" spans="1:14" x14ac:dyDescent="0.25">
      <c r="A492" s="251"/>
      <c r="B492" s="544"/>
      <c r="C492" s="544"/>
      <c r="D492" s="544"/>
      <c r="E492" s="544"/>
      <c r="F492" s="544"/>
      <c r="G492" s="544"/>
      <c r="H492" s="544"/>
      <c r="I492" s="544"/>
    </row>
    <row r="493" spans="1:14" x14ac:dyDescent="0.25">
      <c r="A493" s="251"/>
      <c r="B493" s="576" t="s">
        <v>578</v>
      </c>
      <c r="C493" s="576"/>
      <c r="D493" s="576"/>
      <c r="E493" s="576"/>
      <c r="F493" s="576"/>
      <c r="G493" s="576"/>
      <c r="H493" s="576"/>
      <c r="I493" s="576"/>
    </row>
    <row r="494" spans="1:14" x14ac:dyDescent="0.25">
      <c r="A494" s="251"/>
      <c r="B494" s="545"/>
      <c r="C494" s="545"/>
      <c r="D494" s="545"/>
      <c r="E494" s="545"/>
      <c r="F494" s="545"/>
      <c r="G494" s="363">
        <v>2022</v>
      </c>
      <c r="H494" s="545"/>
      <c r="I494" s="363">
        <v>2021</v>
      </c>
    </row>
    <row r="495" spans="1:14" x14ac:dyDescent="0.25">
      <c r="A495" s="251"/>
      <c r="B495" s="548" t="s">
        <v>579</v>
      </c>
      <c r="C495" s="548"/>
      <c r="D495" s="548"/>
      <c r="E495" s="548"/>
      <c r="F495" s="545"/>
      <c r="G495" s="400">
        <v>0</v>
      </c>
      <c r="H495" s="545"/>
      <c r="I495" s="431">
        <v>62175</v>
      </c>
    </row>
    <row r="496" spans="1:14" ht="15.75" thickBot="1" x14ac:dyDescent="0.3">
      <c r="A496" s="251"/>
      <c r="B496" s="564" t="s">
        <v>580</v>
      </c>
      <c r="C496" s="564"/>
      <c r="D496" s="564"/>
      <c r="E496" s="564"/>
      <c r="F496" s="545"/>
      <c r="G496" s="460">
        <v>0</v>
      </c>
      <c r="H496" s="545"/>
      <c r="I496" s="442">
        <f>+I495</f>
        <v>62175</v>
      </c>
    </row>
    <row r="497" spans="1:9" ht="15.75" thickTop="1" x14ac:dyDescent="0.25">
      <c r="A497" s="251"/>
      <c r="B497" s="251"/>
      <c r="C497" s="251"/>
      <c r="D497" s="251"/>
      <c r="E497" s="251"/>
      <c r="F497" s="251"/>
      <c r="G497" s="251"/>
      <c r="H497" s="251"/>
      <c r="I497" s="251"/>
    </row>
    <row r="498" spans="1:9" ht="15.75" x14ac:dyDescent="0.25">
      <c r="A498" s="251"/>
      <c r="B498" s="540" t="s">
        <v>581</v>
      </c>
      <c r="C498" s="540"/>
      <c r="D498" s="540"/>
      <c r="E498" s="540"/>
      <c r="F498" s="540"/>
      <c r="G498" s="540"/>
      <c r="H498" s="540"/>
      <c r="I498" s="540"/>
    </row>
    <row r="499" spans="1:9" x14ac:dyDescent="0.25">
      <c r="A499" s="251"/>
      <c r="B499" s="541" t="s">
        <v>582</v>
      </c>
      <c r="C499" s="541"/>
      <c r="D499" s="541"/>
      <c r="E499" s="541"/>
      <c r="F499" s="541"/>
      <c r="G499" s="541"/>
      <c r="H499" s="541"/>
      <c r="I499" s="541"/>
    </row>
    <row r="500" spans="1:9" x14ac:dyDescent="0.25">
      <c r="A500" s="251"/>
      <c r="B500" s="362"/>
      <c r="C500" s="362"/>
      <c r="D500" s="362"/>
      <c r="E500" s="362"/>
      <c r="F500" s="362"/>
      <c r="G500" s="362"/>
      <c r="H500" s="362"/>
      <c r="I500" s="362"/>
    </row>
    <row r="501" spans="1:9" ht="26.25" customHeight="1" x14ac:dyDescent="0.25">
      <c r="A501" s="251"/>
      <c r="B501" s="537" t="s">
        <v>635</v>
      </c>
      <c r="C501" s="537"/>
      <c r="D501" s="537"/>
      <c r="E501" s="537"/>
      <c r="F501" s="537"/>
      <c r="G501" s="537"/>
      <c r="H501" s="537"/>
      <c r="I501" s="537"/>
    </row>
    <row r="502" spans="1:9" x14ac:dyDescent="0.25">
      <c r="A502" s="251"/>
      <c r="B502" s="537"/>
      <c r="C502" s="537"/>
      <c r="D502" s="537"/>
      <c r="E502" s="537"/>
      <c r="F502" s="537"/>
      <c r="G502" s="537"/>
      <c r="H502" s="537"/>
      <c r="I502" s="537"/>
    </row>
    <row r="503" spans="1:9" x14ac:dyDescent="0.25">
      <c r="A503" s="251"/>
      <c r="B503" s="576" t="s">
        <v>583</v>
      </c>
      <c r="C503" s="576"/>
      <c r="D503" s="576"/>
      <c r="E503" s="576"/>
      <c r="F503" s="576"/>
      <c r="G503" s="576"/>
      <c r="H503" s="576"/>
      <c r="I503" s="576"/>
    </row>
    <row r="504" spans="1:9" x14ac:dyDescent="0.25">
      <c r="A504" s="251"/>
      <c r="B504" s="362"/>
      <c r="C504" s="362"/>
      <c r="D504" s="362"/>
      <c r="E504" s="362"/>
      <c r="F504" s="362"/>
      <c r="G504" s="362"/>
      <c r="H504" s="362"/>
      <c r="I504" s="362"/>
    </row>
    <row r="505" spans="1:9" x14ac:dyDescent="0.25">
      <c r="A505" s="251"/>
      <c r="B505" s="541" t="s">
        <v>584</v>
      </c>
      <c r="C505" s="541"/>
      <c r="D505" s="541"/>
      <c r="E505" s="541"/>
      <c r="F505" s="541"/>
      <c r="G505" s="541"/>
      <c r="H505" s="541"/>
      <c r="I505" s="541"/>
    </row>
    <row r="506" spans="1:9" x14ac:dyDescent="0.25">
      <c r="A506" s="251"/>
      <c r="B506" s="362"/>
      <c r="C506" s="362"/>
      <c r="D506" s="362"/>
      <c r="E506" s="362"/>
      <c r="F506" s="362"/>
      <c r="G506" s="362"/>
      <c r="H506" s="362"/>
      <c r="I506" s="362"/>
    </row>
    <row r="507" spans="1:9" x14ac:dyDescent="0.25">
      <c r="A507" s="251"/>
      <c r="B507" s="362"/>
      <c r="C507" s="362"/>
      <c r="D507" s="362"/>
      <c r="E507" s="362"/>
      <c r="F507" s="362"/>
      <c r="G507" s="362"/>
      <c r="H507" s="362"/>
      <c r="I507" s="362"/>
    </row>
    <row r="508" spans="1:9" x14ac:dyDescent="0.25">
      <c r="A508" s="251"/>
      <c r="B508" s="541" t="s">
        <v>585</v>
      </c>
      <c r="C508" s="541"/>
      <c r="D508" s="541"/>
      <c r="E508" s="541"/>
      <c r="F508" s="541"/>
      <c r="G508" s="541"/>
      <c r="H508" s="541"/>
      <c r="I508" s="541"/>
    </row>
    <row r="509" spans="1:9" x14ac:dyDescent="0.25">
      <c r="A509" s="251"/>
      <c r="B509" s="362"/>
      <c r="C509" s="362"/>
      <c r="D509" s="362"/>
      <c r="E509" s="362"/>
      <c r="F509" s="362"/>
      <c r="G509" s="362"/>
      <c r="H509" s="362"/>
      <c r="I509" s="362"/>
    </row>
    <row r="510" spans="1:9" ht="15.75" hidden="1" customHeight="1" x14ac:dyDescent="0.25">
      <c r="A510" s="251"/>
      <c r="B510" s="362"/>
      <c r="C510" s="362"/>
      <c r="D510" s="362"/>
      <c r="E510" s="362"/>
      <c r="F510" s="362"/>
      <c r="G510" s="362"/>
      <c r="H510" s="362"/>
      <c r="I510" s="362"/>
    </row>
    <row r="511" spans="1:9" ht="15.75" hidden="1" customHeight="1" x14ac:dyDescent="0.25">
      <c r="A511" s="251"/>
      <c r="B511" s="362"/>
      <c r="C511" s="362"/>
      <c r="D511" s="362"/>
      <c r="E511" s="362"/>
      <c r="F511" s="362"/>
      <c r="G511" s="362"/>
      <c r="H511" s="362"/>
      <c r="I511" s="362"/>
    </row>
    <row r="512" spans="1:9" x14ac:dyDescent="0.25">
      <c r="A512" s="251"/>
      <c r="B512" s="542" t="s">
        <v>586</v>
      </c>
      <c r="C512" s="542"/>
      <c r="D512" s="542"/>
      <c r="E512" s="542"/>
      <c r="F512" s="542"/>
      <c r="G512" s="542"/>
      <c r="H512" s="542"/>
      <c r="I512" s="542"/>
    </row>
    <row r="513" spans="1:9" ht="36" customHeight="1" x14ac:dyDescent="0.25">
      <c r="A513" s="251"/>
      <c r="B513" s="542"/>
      <c r="C513" s="542"/>
      <c r="D513" s="542"/>
      <c r="E513" s="542"/>
      <c r="F513" s="542"/>
      <c r="G513" s="542"/>
      <c r="H513" s="542"/>
      <c r="I513" s="542"/>
    </row>
    <row r="514" spans="1:9" x14ac:dyDescent="0.25">
      <c r="A514" s="251"/>
      <c r="B514" s="251"/>
      <c r="C514" s="251"/>
      <c r="D514" s="251"/>
      <c r="E514" s="251"/>
      <c r="F514" s="251"/>
      <c r="G514" s="251"/>
      <c r="H514" s="251"/>
      <c r="I514" s="251"/>
    </row>
    <row r="515" spans="1:9" x14ac:dyDescent="0.25">
      <c r="A515" s="251"/>
      <c r="B515" s="251"/>
      <c r="C515" s="251"/>
      <c r="D515" s="251"/>
      <c r="E515" s="251"/>
      <c r="F515" s="251"/>
      <c r="G515" s="251"/>
      <c r="H515" s="251"/>
      <c r="I515" s="251"/>
    </row>
    <row r="516" spans="1:9" x14ac:dyDescent="0.25">
      <c r="A516" s="251"/>
      <c r="B516" s="251"/>
      <c r="C516" s="251"/>
      <c r="D516" s="251"/>
      <c r="E516" s="251"/>
      <c r="F516" s="251"/>
      <c r="G516" s="251"/>
      <c r="H516" s="251"/>
      <c r="I516" s="251"/>
    </row>
    <row r="517" spans="1:9" x14ac:dyDescent="0.25">
      <c r="A517" s="251"/>
      <c r="B517" s="251"/>
      <c r="C517" s="251"/>
      <c r="D517" s="251"/>
      <c r="E517" s="251"/>
      <c r="F517" s="251"/>
      <c r="G517" s="251"/>
      <c r="H517" s="251"/>
      <c r="I517" s="251"/>
    </row>
    <row r="518" spans="1:9" x14ac:dyDescent="0.25">
      <c r="A518" s="251"/>
      <c r="B518" s="251"/>
      <c r="C518" s="251"/>
      <c r="D518" s="251"/>
      <c r="E518" s="251"/>
      <c r="F518" s="251"/>
      <c r="G518" s="251"/>
      <c r="H518" s="251"/>
      <c r="I518" s="251"/>
    </row>
    <row r="519" spans="1:9" x14ac:dyDescent="0.25">
      <c r="A519" s="251"/>
      <c r="B519" s="251"/>
      <c r="C519" s="251"/>
      <c r="D519" s="251"/>
      <c r="E519" s="251"/>
      <c r="F519" s="251"/>
      <c r="G519" s="251"/>
      <c r="H519" s="251"/>
      <c r="I519" s="251"/>
    </row>
    <row r="520" spans="1:9" x14ac:dyDescent="0.25">
      <c r="A520" s="251"/>
      <c r="B520" s="251"/>
      <c r="C520" s="251"/>
      <c r="D520" s="251"/>
      <c r="E520" s="251"/>
      <c r="F520" s="251"/>
      <c r="G520" s="251"/>
      <c r="H520" s="251"/>
      <c r="I520" s="251"/>
    </row>
    <row r="521" spans="1:9" x14ac:dyDescent="0.25">
      <c r="A521" s="251"/>
      <c r="B521" s="251"/>
      <c r="C521" s="251"/>
      <c r="D521" s="251"/>
      <c r="E521" s="251"/>
      <c r="F521" s="251"/>
      <c r="G521" s="251"/>
      <c r="H521" s="251"/>
      <c r="I521" s="251"/>
    </row>
    <row r="522" spans="1:9" x14ac:dyDescent="0.25">
      <c r="A522" s="382" t="s">
        <v>587</v>
      </c>
      <c r="B522" s="382"/>
      <c r="C522" s="382"/>
      <c r="D522" s="382"/>
      <c r="E522" s="382"/>
      <c r="F522" s="382"/>
      <c r="G522" s="382"/>
      <c r="H522" s="382"/>
      <c r="I522" s="382"/>
    </row>
    <row r="523" spans="1:9" x14ac:dyDescent="0.25">
      <c r="A523" s="382"/>
      <c r="B523" s="382"/>
      <c r="C523" s="382"/>
      <c r="D523" s="382"/>
      <c r="E523" s="382"/>
      <c r="F523" s="382"/>
      <c r="G523" s="382"/>
      <c r="H523" s="382"/>
      <c r="I523" s="382"/>
    </row>
    <row r="524" spans="1:9" x14ac:dyDescent="0.25">
      <c r="A524" s="382"/>
      <c r="B524" s="382"/>
      <c r="C524" s="382"/>
      <c r="D524" s="382"/>
      <c r="E524" s="382"/>
      <c r="F524" s="382"/>
      <c r="G524" s="382"/>
      <c r="H524" s="382"/>
      <c r="I524" s="382"/>
    </row>
    <row r="525" spans="1:9" x14ac:dyDescent="0.25">
      <c r="A525" s="382"/>
      <c r="B525" s="382"/>
      <c r="C525" s="382"/>
      <c r="D525" s="382"/>
      <c r="E525" s="382"/>
      <c r="F525" s="382"/>
      <c r="G525" s="382"/>
      <c r="H525" s="382"/>
      <c r="I525" s="382"/>
    </row>
    <row r="526" spans="1:9" x14ac:dyDescent="0.25">
      <c r="A526" s="382"/>
      <c r="B526" s="382"/>
      <c r="C526" s="382"/>
      <c r="D526" s="382"/>
      <c r="E526" s="382"/>
      <c r="F526" s="382"/>
      <c r="G526" s="382"/>
      <c r="H526" s="382"/>
      <c r="I526" s="382"/>
    </row>
    <row r="527" spans="1:9" x14ac:dyDescent="0.25">
      <c r="A527" s="382"/>
      <c r="B527" s="382"/>
      <c r="C527" s="382"/>
      <c r="D527" s="382"/>
      <c r="E527" s="382"/>
      <c r="F527" s="382"/>
      <c r="G527" s="382"/>
      <c r="H527" s="382"/>
      <c r="I527" s="382"/>
    </row>
    <row r="528" spans="1:9" x14ac:dyDescent="0.25">
      <c r="A528" s="382"/>
      <c r="B528" s="382"/>
      <c r="C528" s="382"/>
      <c r="D528" s="382"/>
      <c r="E528" s="382"/>
      <c r="F528" s="382"/>
      <c r="G528" s="382"/>
      <c r="H528" s="382"/>
      <c r="I528" s="382"/>
    </row>
    <row r="529" spans="1:9" x14ac:dyDescent="0.25">
      <c r="A529" s="382"/>
      <c r="B529" s="382"/>
      <c r="C529" s="382"/>
      <c r="D529" s="382"/>
      <c r="E529" s="382"/>
      <c r="F529" s="382"/>
      <c r="G529" s="382"/>
      <c r="H529" s="382"/>
      <c r="I529" s="382"/>
    </row>
    <row r="530" spans="1:9" x14ac:dyDescent="0.25">
      <c r="A530" s="382"/>
      <c r="B530" s="382"/>
      <c r="C530" s="382"/>
      <c r="D530" s="382"/>
      <c r="E530" s="382"/>
      <c r="F530" s="382"/>
      <c r="G530" s="382"/>
      <c r="H530" s="382"/>
      <c r="I530" s="382"/>
    </row>
    <row r="531" spans="1:9" x14ac:dyDescent="0.25">
      <c r="A531" s="382"/>
      <c r="B531" s="382"/>
      <c r="C531" s="382"/>
      <c r="D531" s="382"/>
      <c r="E531" s="382"/>
      <c r="F531" s="382"/>
      <c r="G531" s="382"/>
      <c r="H531" s="382"/>
      <c r="I531" s="382"/>
    </row>
    <row r="532" spans="1:9" x14ac:dyDescent="0.25">
      <c r="A532" s="382"/>
      <c r="B532" s="382"/>
      <c r="C532" s="382"/>
      <c r="D532" s="382"/>
      <c r="E532" s="382"/>
      <c r="F532" s="382"/>
      <c r="G532" s="382"/>
      <c r="H532" s="382"/>
      <c r="I532" s="382"/>
    </row>
    <row r="533" spans="1:9" x14ac:dyDescent="0.25">
      <c r="A533" s="382"/>
      <c r="B533" s="382"/>
      <c r="C533" s="382"/>
      <c r="D533" s="382"/>
      <c r="E533" s="382"/>
      <c r="F533" s="382"/>
      <c r="G533" s="382"/>
      <c r="H533" s="382"/>
      <c r="I533" s="382"/>
    </row>
    <row r="534" spans="1:9" x14ac:dyDescent="0.25">
      <c r="A534" s="382"/>
      <c r="B534" s="382"/>
      <c r="C534" s="382"/>
      <c r="D534" s="382"/>
      <c r="E534" s="382"/>
      <c r="F534" s="382"/>
      <c r="G534" s="382"/>
      <c r="H534" s="382"/>
      <c r="I534" s="382"/>
    </row>
    <row r="535" spans="1:9" x14ac:dyDescent="0.25">
      <c r="A535" s="382"/>
      <c r="B535" s="382"/>
      <c r="C535" s="382"/>
      <c r="D535" s="382"/>
      <c r="E535" s="382"/>
      <c r="F535" s="382"/>
      <c r="G535" s="382"/>
      <c r="H535" s="382"/>
      <c r="I535" s="382"/>
    </row>
    <row r="536" spans="1:9" x14ac:dyDescent="0.25">
      <c r="A536" s="382"/>
      <c r="B536" s="382"/>
      <c r="C536" s="382"/>
      <c r="D536" s="382"/>
      <c r="E536" s="382"/>
      <c r="F536" s="382"/>
      <c r="G536" s="382"/>
      <c r="H536" s="382"/>
      <c r="I536" s="382"/>
    </row>
    <row r="537" spans="1:9" x14ac:dyDescent="0.25">
      <c r="A537" s="382"/>
      <c r="B537" s="382"/>
      <c r="C537" s="382"/>
      <c r="D537" s="382"/>
      <c r="E537" s="382"/>
      <c r="F537" s="382"/>
      <c r="G537" s="382"/>
      <c r="H537" s="382"/>
      <c r="I537" s="382"/>
    </row>
    <row r="538" spans="1:9" x14ac:dyDescent="0.25">
      <c r="A538" s="382"/>
      <c r="B538" s="382"/>
      <c r="C538" s="382"/>
      <c r="D538" s="382"/>
      <c r="E538" s="382"/>
      <c r="F538" s="382"/>
      <c r="G538" s="382"/>
      <c r="H538" s="382"/>
      <c r="I538" s="382"/>
    </row>
    <row r="539" spans="1:9" x14ac:dyDescent="0.25">
      <c r="A539" s="382"/>
      <c r="B539" s="382"/>
      <c r="C539" s="382"/>
      <c r="D539" s="382"/>
      <c r="E539" s="382"/>
      <c r="F539" s="382"/>
      <c r="G539" s="382"/>
      <c r="H539" s="382"/>
      <c r="I539" s="382"/>
    </row>
    <row r="540" spans="1:9" x14ac:dyDescent="0.25">
      <c r="A540" s="382"/>
      <c r="B540" s="382"/>
      <c r="C540" s="382"/>
      <c r="D540" s="382"/>
      <c r="E540" s="382"/>
      <c r="F540" s="382"/>
      <c r="G540" s="382"/>
      <c r="H540" s="382"/>
      <c r="I540" s="382"/>
    </row>
    <row r="541" spans="1:9" x14ac:dyDescent="0.25">
      <c r="A541" s="382"/>
      <c r="B541" s="382"/>
      <c r="C541" s="382"/>
      <c r="D541" s="382"/>
      <c r="E541" s="382"/>
      <c r="F541" s="382"/>
      <c r="G541" s="382"/>
      <c r="H541" s="382"/>
      <c r="I541" s="382"/>
    </row>
    <row r="542" spans="1:9" x14ac:dyDescent="0.25">
      <c r="A542" s="382"/>
      <c r="B542" s="382"/>
      <c r="C542" s="382"/>
      <c r="D542" s="382"/>
      <c r="E542" s="382"/>
      <c r="F542" s="382"/>
      <c r="G542" s="382"/>
      <c r="H542" s="382"/>
      <c r="I542" s="382"/>
    </row>
    <row r="543" spans="1:9" x14ac:dyDescent="0.25">
      <c r="A543" s="382"/>
      <c r="B543" s="382"/>
      <c r="C543" s="382"/>
      <c r="D543" s="382"/>
      <c r="E543" s="382"/>
      <c r="F543" s="382"/>
      <c r="G543" s="382"/>
      <c r="H543" s="382"/>
      <c r="I543" s="382"/>
    </row>
    <row r="544" spans="1:9" x14ac:dyDescent="0.25">
      <c r="A544" s="382"/>
      <c r="B544" s="382"/>
      <c r="C544" s="382"/>
      <c r="D544" s="382"/>
      <c r="E544" s="382"/>
      <c r="F544" s="382"/>
      <c r="G544" s="382"/>
      <c r="H544" s="382"/>
      <c r="I544" s="382"/>
    </row>
    <row r="545" spans="1:9" x14ac:dyDescent="0.25">
      <c r="A545" s="382"/>
      <c r="B545" s="382"/>
      <c r="C545" s="382"/>
      <c r="D545" s="382"/>
      <c r="E545" s="382"/>
      <c r="F545" s="382"/>
      <c r="G545" s="382"/>
      <c r="H545" s="382"/>
      <c r="I545" s="382"/>
    </row>
    <row r="546" spans="1:9" x14ac:dyDescent="0.25">
      <c r="A546" s="382"/>
      <c r="B546" s="382"/>
      <c r="C546" s="382"/>
      <c r="D546" s="382"/>
      <c r="E546" s="382"/>
      <c r="F546" s="382"/>
      <c r="G546" s="382"/>
      <c r="H546" s="382"/>
      <c r="I546" s="382"/>
    </row>
    <row r="547" spans="1:9" x14ac:dyDescent="0.25">
      <c r="A547" s="382"/>
      <c r="B547" s="382"/>
      <c r="C547" s="382"/>
      <c r="D547" s="382"/>
      <c r="E547" s="382"/>
      <c r="F547" s="382"/>
      <c r="G547" s="382"/>
      <c r="H547" s="382"/>
      <c r="I547" s="382"/>
    </row>
    <row r="548" spans="1:9" x14ac:dyDescent="0.25">
      <c r="A548" s="382"/>
      <c r="B548" s="382"/>
      <c r="C548" s="382"/>
      <c r="D548" s="382"/>
      <c r="E548" s="382"/>
      <c r="F548" s="382"/>
      <c r="G548" s="382"/>
      <c r="H548" s="382"/>
      <c r="I548" s="382"/>
    </row>
    <row r="549" spans="1:9" x14ac:dyDescent="0.25">
      <c r="A549" s="382"/>
      <c r="B549" s="382"/>
      <c r="C549" s="382"/>
      <c r="D549" s="382"/>
      <c r="E549" s="382"/>
      <c r="F549" s="382"/>
      <c r="G549" s="382"/>
      <c r="H549" s="382"/>
      <c r="I549" s="382"/>
    </row>
    <row r="550" spans="1:9" x14ac:dyDescent="0.25">
      <c r="A550" s="382"/>
      <c r="B550" s="382"/>
      <c r="C550" s="382"/>
      <c r="D550" s="382"/>
      <c r="E550" s="382"/>
      <c r="F550" s="382"/>
      <c r="G550" s="382"/>
      <c r="H550" s="382"/>
      <c r="I550" s="382"/>
    </row>
    <row r="551" spans="1:9" x14ac:dyDescent="0.25">
      <c r="A551" s="382"/>
      <c r="B551" s="382"/>
      <c r="C551" s="382"/>
      <c r="D551" s="382"/>
      <c r="E551" s="382"/>
      <c r="F551" s="382"/>
      <c r="G551" s="382"/>
      <c r="H551" s="382"/>
      <c r="I551" s="382"/>
    </row>
    <row r="552" spans="1:9" x14ac:dyDescent="0.25">
      <c r="A552" s="382"/>
      <c r="B552" s="382"/>
      <c r="C552" s="382"/>
      <c r="D552" s="382"/>
      <c r="E552" s="382"/>
      <c r="F552" s="382"/>
      <c r="G552" s="382"/>
      <c r="H552" s="382"/>
      <c r="I552" s="382"/>
    </row>
    <row r="553" spans="1:9" x14ac:dyDescent="0.25">
      <c r="A553" s="382"/>
      <c r="B553" s="382"/>
      <c r="C553" s="382"/>
      <c r="D553" s="382"/>
      <c r="E553" s="382"/>
      <c r="F553" s="382"/>
      <c r="G553" s="382"/>
      <c r="H553" s="382"/>
      <c r="I553" s="382"/>
    </row>
    <row r="554" spans="1:9" x14ac:dyDescent="0.25">
      <c r="A554" s="382"/>
      <c r="B554" s="382"/>
      <c r="C554" s="382"/>
      <c r="D554" s="382"/>
      <c r="E554" s="382"/>
      <c r="F554" s="382"/>
      <c r="G554" s="382"/>
      <c r="H554" s="382"/>
      <c r="I554" s="382"/>
    </row>
    <row r="555" spans="1:9" x14ac:dyDescent="0.25">
      <c r="A555" s="382"/>
      <c r="B555" s="382"/>
      <c r="C555" s="382"/>
      <c r="D555" s="382"/>
      <c r="E555" s="382"/>
      <c r="F555" s="382"/>
      <c r="G555" s="382"/>
      <c r="H555" s="382"/>
      <c r="I555" s="382"/>
    </row>
    <row r="556" spans="1:9" x14ac:dyDescent="0.25">
      <c r="A556" s="382"/>
      <c r="B556" s="382"/>
      <c r="C556" s="382"/>
      <c r="D556" s="382"/>
      <c r="E556" s="382"/>
      <c r="F556" s="382"/>
      <c r="G556" s="382"/>
      <c r="H556" s="382"/>
      <c r="I556" s="382"/>
    </row>
    <row r="557" spans="1:9" x14ac:dyDescent="0.25">
      <c r="A557" s="382"/>
      <c r="B557" s="382"/>
      <c r="C557" s="382"/>
      <c r="D557" s="382"/>
      <c r="E557" s="382"/>
      <c r="F557" s="382"/>
      <c r="G557" s="382"/>
      <c r="H557" s="382"/>
      <c r="I557" s="382"/>
    </row>
    <row r="558" spans="1:9" x14ac:dyDescent="0.25">
      <c r="A558" s="382"/>
      <c r="B558" s="382"/>
      <c r="C558" s="382"/>
      <c r="D558" s="382"/>
      <c r="E558" s="382"/>
      <c r="F558" s="382"/>
      <c r="G558" s="382"/>
      <c r="H558" s="382"/>
      <c r="I558" s="382"/>
    </row>
    <row r="559" spans="1:9" x14ac:dyDescent="0.25">
      <c r="A559" s="382"/>
      <c r="B559" s="382"/>
      <c r="C559" s="382"/>
      <c r="D559" s="382"/>
      <c r="E559" s="382"/>
      <c r="F559" s="382"/>
      <c r="G559" s="382"/>
      <c r="H559" s="382"/>
      <c r="I559" s="382"/>
    </row>
    <row r="560" spans="1:9" x14ac:dyDescent="0.25">
      <c r="A560" s="382"/>
      <c r="B560" s="382"/>
      <c r="C560" s="382"/>
      <c r="D560" s="382"/>
      <c r="E560" s="382"/>
      <c r="F560" s="382"/>
      <c r="G560" s="382"/>
      <c r="H560" s="382"/>
      <c r="I560" s="382"/>
    </row>
    <row r="561" spans="1:9" x14ac:dyDescent="0.25">
      <c r="A561" s="382"/>
      <c r="B561" s="382"/>
      <c r="C561" s="382"/>
      <c r="D561" s="382"/>
      <c r="E561" s="382"/>
      <c r="F561" s="382"/>
      <c r="G561" s="382"/>
      <c r="H561" s="382"/>
      <c r="I561" s="382"/>
    </row>
    <row r="562" spans="1:9" x14ac:dyDescent="0.25">
      <c r="A562" s="382"/>
      <c r="B562" s="382"/>
      <c r="C562" s="382"/>
      <c r="D562" s="382"/>
      <c r="E562" s="382"/>
      <c r="F562" s="382"/>
      <c r="G562" s="382"/>
      <c r="H562" s="382"/>
      <c r="I562" s="382"/>
    </row>
  </sheetData>
  <mergeCells count="272">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398:I398"/>
    <mergeCell ref="B399:I400"/>
    <mergeCell ref="B401:E401"/>
    <mergeCell ref="F401:F406"/>
    <mergeCell ref="H401:H406"/>
    <mergeCell ref="B402:E402"/>
    <mergeCell ref="B403:E403"/>
    <mergeCell ref="B404:E404"/>
    <mergeCell ref="B405:E405"/>
    <mergeCell ref="B406:E406"/>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45:I345"/>
    <mergeCell ref="B346:I347"/>
    <mergeCell ref="B348:E348"/>
    <mergeCell ref="F348:F353"/>
    <mergeCell ref="B349:E349"/>
    <mergeCell ref="B350:E350"/>
    <mergeCell ref="B351:E351"/>
    <mergeCell ref="B352:E352"/>
    <mergeCell ref="B353:E353"/>
    <mergeCell ref="B334:I335"/>
    <mergeCell ref="B336:E336"/>
    <mergeCell ref="F336:F341"/>
    <mergeCell ref="H336:H341"/>
    <mergeCell ref="B337:E337"/>
    <mergeCell ref="B338:E338"/>
    <mergeCell ref="B339:E339"/>
    <mergeCell ref="B340:E340"/>
    <mergeCell ref="B341:E341"/>
    <mergeCell ref="B326:I326"/>
    <mergeCell ref="B327:I328"/>
    <mergeCell ref="B329:E329"/>
    <mergeCell ref="F329:F333"/>
    <mergeCell ref="H329:H333"/>
    <mergeCell ref="B330:E330"/>
    <mergeCell ref="B331:E331"/>
    <mergeCell ref="B332:E332"/>
    <mergeCell ref="B333:E333"/>
    <mergeCell ref="B319:I319"/>
    <mergeCell ref="B320:E320"/>
    <mergeCell ref="F320:F325"/>
    <mergeCell ref="H320:H325"/>
    <mergeCell ref="B321:E321"/>
    <mergeCell ref="B322:E322"/>
    <mergeCell ref="B323:E323"/>
    <mergeCell ref="B324:E324"/>
    <mergeCell ref="B325:E325"/>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C303:D303"/>
    <mergeCell ref="C304:D304"/>
    <mergeCell ref="C305:D305"/>
    <mergeCell ref="C307:D307"/>
    <mergeCell ref="C308:D308"/>
    <mergeCell ref="F308:G308"/>
    <mergeCell ref="B297:I297"/>
    <mergeCell ref="B299:I299"/>
    <mergeCell ref="B300:I300"/>
    <mergeCell ref="C301:D301"/>
    <mergeCell ref="C302:D302"/>
    <mergeCell ref="F302:G302"/>
    <mergeCell ref="B282:I282"/>
    <mergeCell ref="B283:I283"/>
    <mergeCell ref="B284:I284"/>
    <mergeCell ref="B285:I285"/>
    <mergeCell ref="B286:E286"/>
    <mergeCell ref="F286:F292"/>
    <mergeCell ref="H286:H292"/>
    <mergeCell ref="B287:E287"/>
    <mergeCell ref="B289:E289"/>
    <mergeCell ref="B292:E292"/>
    <mergeCell ref="B270:I270"/>
    <mergeCell ref="B271:I271"/>
    <mergeCell ref="B273:E273"/>
    <mergeCell ref="F273:F278"/>
    <mergeCell ref="H273:H278"/>
    <mergeCell ref="B274:E274"/>
    <mergeCell ref="B275:E275"/>
    <mergeCell ref="B277:E277"/>
    <mergeCell ref="B278:E278"/>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21:I221"/>
    <mergeCell ref="B223:I223"/>
    <mergeCell ref="B225:I225"/>
    <mergeCell ref="B246:I246"/>
    <mergeCell ref="B248:I248"/>
    <mergeCell ref="B250:E250"/>
    <mergeCell ref="F250:F260"/>
    <mergeCell ref="H250:H260"/>
    <mergeCell ref="B251:E251"/>
    <mergeCell ref="B254:E254"/>
    <mergeCell ref="B212:I212"/>
    <mergeCell ref="B213:I213"/>
    <mergeCell ref="B215:I215"/>
    <mergeCell ref="B216:I216"/>
    <mergeCell ref="B218:I218"/>
    <mergeCell ref="B219:I220"/>
    <mergeCell ref="B205:I205"/>
    <mergeCell ref="B207:E207"/>
    <mergeCell ref="G207:I207"/>
    <mergeCell ref="B208:E208"/>
    <mergeCell ref="G208:I208"/>
    <mergeCell ref="B210:I210"/>
    <mergeCell ref="B190:I190"/>
    <mergeCell ref="B191:I191"/>
    <mergeCell ref="B193:I193"/>
    <mergeCell ref="B194:I194"/>
    <mergeCell ref="B196:I196"/>
    <mergeCell ref="B198:I198"/>
    <mergeCell ref="B179:I179"/>
    <mergeCell ref="B181:I181"/>
    <mergeCell ref="B182:I182"/>
    <mergeCell ref="B184:I184"/>
    <mergeCell ref="B186:I186"/>
    <mergeCell ref="B188:I188"/>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40:I140"/>
    <mergeCell ref="B141:I141"/>
    <mergeCell ref="B142:I142"/>
    <mergeCell ref="B143:I143"/>
    <mergeCell ref="B144:I144"/>
    <mergeCell ref="B145:I145"/>
    <mergeCell ref="B120:I120"/>
    <mergeCell ref="B121:I121"/>
    <mergeCell ref="B122:I122"/>
    <mergeCell ref="B123:I123"/>
    <mergeCell ref="B125:I126"/>
    <mergeCell ref="B139:I139"/>
    <mergeCell ref="B99:I99"/>
    <mergeCell ref="B100:I100"/>
    <mergeCell ref="A102:I102"/>
    <mergeCell ref="A104:I104"/>
    <mergeCell ref="B117:I117"/>
    <mergeCell ref="B119:I119"/>
    <mergeCell ref="A78:I78"/>
    <mergeCell ref="A84:I84"/>
    <mergeCell ref="A85:I85"/>
    <mergeCell ref="A86:I86"/>
    <mergeCell ref="B96:I96"/>
    <mergeCell ref="B98:I98"/>
    <mergeCell ref="A62:I62"/>
    <mergeCell ref="A68:I68"/>
    <mergeCell ref="A69:I69"/>
    <mergeCell ref="A70:I70"/>
    <mergeCell ref="A76:I76"/>
    <mergeCell ref="A77:I77"/>
    <mergeCell ref="A24:I24"/>
    <mergeCell ref="A32:I32"/>
    <mergeCell ref="A33:I33"/>
    <mergeCell ref="A57:I57"/>
    <mergeCell ref="A58:I58"/>
    <mergeCell ref="A60:I60"/>
  </mergeCells>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vt:i4>
      </vt:variant>
    </vt:vector>
  </HeadingPairs>
  <TitlesOfParts>
    <vt:vector size="26" baseType="lpstr">
      <vt:lpstr>BC BALANCE DE COMPROBACION</vt:lpstr>
      <vt:lpstr>SITUACION FINANCIERA</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lpstr>'SITUACION FINANCIERA'!Área_de_impresión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CONTABILIDAD</cp:lastModifiedBy>
  <cp:lastPrinted>2023-01-25T17:16:26Z</cp:lastPrinted>
  <dcterms:created xsi:type="dcterms:W3CDTF">2019-01-22T17:22:26Z</dcterms:created>
  <dcterms:modified xsi:type="dcterms:W3CDTF">2023-01-25T19:04:52Z</dcterms:modified>
</cp:coreProperties>
</file>